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390" activeTab="1"/>
  </bookViews>
  <sheets>
    <sheet name="Наредба" sheetId="1" r:id="rId1"/>
    <sheet name="Учебен план" sheetId="2" r:id="rId2"/>
    <sheet name="Sheet1" sheetId="3" r:id="rId3"/>
    <sheet name="Sheet2" sheetId="4" r:id="rId4"/>
  </sheets>
  <definedNames>
    <definedName name="Excel_BuiltIn__FilterDatabase" localSheetId="1">'Учебен план'!$AE$53:$AF$64</definedName>
    <definedName name="_xlnm.Print_Area" localSheetId="0">'Наредба'!$A$1:$I$41</definedName>
    <definedName name="_xlnm.Print_Area" localSheetId="1">'Учебен план'!$B$1:$AH$122</definedName>
  </definedNames>
  <calcPr fullCalcOnLoad="1"/>
</workbook>
</file>

<file path=xl/sharedStrings.xml><?xml version="1.0" encoding="utf-8"?>
<sst xmlns="http://schemas.openxmlformats.org/spreadsheetml/2006/main" count="321" uniqueCount="184">
  <si>
    <t>Бележки по гл.1, 2 и ПЗР от Наредба №21 за кредитите</t>
  </si>
  <si>
    <t>Съкращения</t>
  </si>
  <si>
    <t>А</t>
  </si>
  <si>
    <t>Аудиторна заетост</t>
  </si>
  <si>
    <t>К</t>
  </si>
  <si>
    <t>Кредит</t>
  </si>
  <si>
    <t>Б</t>
  </si>
  <si>
    <t>Бакалавър</t>
  </si>
  <si>
    <t>М</t>
  </si>
  <si>
    <t>Магистър</t>
  </si>
  <si>
    <t>ДР</t>
  </si>
  <si>
    <t>Дипломна работа</t>
  </si>
  <si>
    <t>М&gt;Бсс</t>
  </si>
  <si>
    <t>М след Б по същата специалност</t>
  </si>
  <si>
    <t>ДИ</t>
  </si>
  <si>
    <t>Държавен изпит</t>
  </si>
  <si>
    <t>М&gt;БМдс</t>
  </si>
  <si>
    <t>М след Б или след М по друга спец.</t>
  </si>
  <si>
    <t>ДО</t>
  </si>
  <si>
    <t>Дистанционно обучение</t>
  </si>
  <si>
    <t>Р</t>
  </si>
  <si>
    <t>Редовно обучение</t>
  </si>
  <si>
    <t>З</t>
  </si>
  <si>
    <t>Задочно обучение</t>
  </si>
  <si>
    <t>С</t>
  </si>
  <si>
    <t>Семестър</t>
  </si>
  <si>
    <t>И</t>
  </si>
  <si>
    <t>Извънаудиторна заетост</t>
  </si>
  <si>
    <t>Сп</t>
  </si>
  <si>
    <t>Специалист</t>
  </si>
  <si>
    <t>Член</t>
  </si>
  <si>
    <t>Учебен план</t>
  </si>
  <si>
    <r>
      <t>К</t>
    </r>
    <r>
      <rPr>
        <sz val="10"/>
        <rFont val="Arial"/>
        <family val="2"/>
      </rPr>
      <t xml:space="preserve"> се вписват в учебния план</t>
    </r>
  </si>
  <si>
    <r>
      <t xml:space="preserve">За </t>
    </r>
    <r>
      <rPr>
        <b/>
        <sz val="10"/>
        <rFont val="Arial"/>
        <family val="2"/>
      </rPr>
      <t xml:space="preserve">ДО </t>
    </r>
    <r>
      <rPr>
        <sz val="10"/>
        <rFont val="Arial"/>
        <family val="2"/>
      </rPr>
      <t>и</t>
    </r>
    <r>
      <rPr>
        <b/>
        <sz val="10"/>
        <rFont val="Arial"/>
        <family val="2"/>
      </rPr>
      <t xml:space="preserve"> ЗК К </t>
    </r>
    <r>
      <rPr>
        <sz val="10"/>
        <rFont val="Arial"/>
        <family val="2"/>
      </rPr>
      <t xml:space="preserve">съответстват на </t>
    </r>
    <r>
      <rPr>
        <b/>
        <sz val="10"/>
        <rFont val="Arial"/>
        <family val="2"/>
      </rPr>
      <t>К</t>
    </r>
    <r>
      <rPr>
        <sz val="10"/>
        <rFont val="Arial"/>
        <family val="2"/>
      </rPr>
      <t xml:space="preserve"> от </t>
    </r>
    <r>
      <rPr>
        <b/>
        <sz val="10"/>
        <rFont val="Arial"/>
        <family val="2"/>
      </rPr>
      <t>Р</t>
    </r>
  </si>
  <si>
    <t>9 (3)</t>
  </si>
  <si>
    <r>
      <t xml:space="preserve">Съотношението </t>
    </r>
    <r>
      <rPr>
        <b/>
        <sz val="10"/>
        <rFont val="Arial"/>
        <family val="2"/>
      </rPr>
      <t>А/И</t>
    </r>
    <r>
      <rPr>
        <sz val="10"/>
        <rFont val="Arial"/>
        <family val="2"/>
      </rPr>
      <t xml:space="preserve"> се вписва в учебния план</t>
    </r>
  </si>
  <si>
    <t>Присъждане</t>
  </si>
  <si>
    <r>
      <t xml:space="preserve">К се присъжда чрез </t>
    </r>
    <r>
      <rPr>
        <u val="single"/>
        <sz val="10"/>
        <rFont val="Arial"/>
        <family val="2"/>
      </rPr>
      <t>изпит или друга</t>
    </r>
    <r>
      <rPr>
        <sz val="10"/>
        <rFont val="Arial"/>
        <family val="2"/>
      </rPr>
      <t xml:space="preserve"> форма на оценяване, ако оценката е не по-ниска от 3</t>
    </r>
  </si>
  <si>
    <r>
      <t xml:space="preserve">К </t>
    </r>
    <r>
      <rPr>
        <sz val="10"/>
        <rFont val="Arial"/>
        <family val="2"/>
      </rPr>
      <t xml:space="preserve">се придобиват само в основни звена на ВУ, от студенти, приети във формите по чл.42(9)ЗВО - редовни, задочни, вечерни, дистанционни </t>
    </r>
  </si>
  <si>
    <t>Количество</t>
  </si>
  <si>
    <t>9 (1)</t>
  </si>
  <si>
    <t>1 кредит = 25-30 часа студентска заетост, като</t>
  </si>
  <si>
    <t>9 (2)</t>
  </si>
  <si>
    <r>
      <t>А</t>
    </r>
    <r>
      <rPr>
        <sz val="10"/>
        <rFont val="Arial"/>
        <family val="2"/>
      </rPr>
      <t xml:space="preserve"> не може да бъде повече от половината, т.е. </t>
    </r>
    <r>
      <rPr>
        <b/>
        <sz val="10"/>
        <rFont val="Arial"/>
        <family val="2"/>
      </rPr>
      <t>А</t>
    </r>
    <r>
      <rPr>
        <sz val="10"/>
        <rFont val="Arial"/>
        <family val="2"/>
      </rPr>
      <t>&lt;=</t>
    </r>
    <r>
      <rPr>
        <b/>
        <sz val="10"/>
        <rFont val="Arial"/>
        <family val="2"/>
      </rPr>
      <t>И</t>
    </r>
  </si>
  <si>
    <r>
      <t>К</t>
    </r>
    <r>
      <rPr>
        <sz val="9"/>
        <rFont val="Arial"/>
        <family val="2"/>
      </rPr>
      <t>, общо</t>
    </r>
  </si>
  <si>
    <r>
      <t>К</t>
    </r>
    <r>
      <rPr>
        <sz val="9"/>
        <rFont val="Arial"/>
        <family val="2"/>
      </rPr>
      <t xml:space="preserve"> за </t>
    </r>
    <r>
      <rPr>
        <b/>
        <sz val="9"/>
        <rFont val="Arial"/>
        <family val="2"/>
      </rPr>
      <t>С</t>
    </r>
  </si>
  <si>
    <r>
      <t>К</t>
    </r>
    <r>
      <rPr>
        <sz val="9"/>
        <rFont val="Arial"/>
        <family val="2"/>
      </rPr>
      <t xml:space="preserve"> за </t>
    </r>
    <r>
      <rPr>
        <b/>
        <sz val="9"/>
        <rFont val="Arial"/>
        <family val="2"/>
      </rPr>
      <t>ДР</t>
    </r>
    <r>
      <rPr>
        <sz val="9"/>
        <rFont val="Arial"/>
        <family val="2"/>
      </rPr>
      <t xml:space="preserve"> или </t>
    </r>
    <r>
      <rPr>
        <b/>
        <sz val="9"/>
        <rFont val="Arial"/>
        <family val="2"/>
      </rPr>
      <t>ДИ</t>
    </r>
  </si>
  <si>
    <t>&gt;60</t>
  </si>
  <si>
    <r>
      <t>&gt;60</t>
    </r>
    <r>
      <rPr>
        <vertAlign val="superscript"/>
        <sz val="10"/>
        <rFont val="Arial"/>
        <family val="2"/>
      </rPr>
      <t>1)</t>
    </r>
  </si>
  <si>
    <t>1)</t>
  </si>
  <si>
    <t>Определят се от ВУ съгл. чл. 10 (1) т.3 от Държ. изисквания</t>
  </si>
  <si>
    <t>Преходни и заключителни разпоредби</t>
  </si>
  <si>
    <t>§1 (1)</t>
  </si>
  <si>
    <r>
      <t>К</t>
    </r>
    <r>
      <rPr>
        <sz val="10"/>
        <rFont val="Arial"/>
        <family val="2"/>
      </rPr>
      <t xml:space="preserve"> се вписват в основните документи (</t>
    </r>
    <r>
      <rPr>
        <i/>
        <sz val="10"/>
        <rFont val="Arial"/>
        <family val="2"/>
      </rPr>
      <t>протоколи, гл. книга, дипломи</t>
    </r>
    <r>
      <rPr>
        <sz val="10"/>
        <rFont val="Arial"/>
        <family val="2"/>
      </rPr>
      <t>)</t>
    </r>
  </si>
  <si>
    <t>§1 (2)</t>
  </si>
  <si>
    <t>В акад. справка и в европейското приложение се вписва и оценка по  ECTS</t>
  </si>
  <si>
    <t>§2</t>
  </si>
  <si>
    <r>
      <t xml:space="preserve">Наредбата е в сила </t>
    </r>
    <r>
      <rPr>
        <u val="single"/>
        <sz val="10"/>
        <rFont val="Arial"/>
        <family val="2"/>
      </rPr>
      <t>от датата на публикуването</t>
    </r>
    <r>
      <rPr>
        <sz val="10"/>
        <rFont val="Arial"/>
        <family val="2"/>
      </rPr>
      <t xml:space="preserve"> и в ДВ</t>
    </r>
  </si>
  <si>
    <t>§3</t>
  </si>
  <si>
    <t>Приетите преди 2004/2005 се обучават по старите учебни планове.</t>
  </si>
  <si>
    <t>Утвърждавам!</t>
  </si>
  <si>
    <t>Ректор:</t>
  </si>
  <si>
    <r>
      <t xml:space="preserve">Учебен план </t>
    </r>
    <r>
      <rPr>
        <b/>
        <sz val="12"/>
        <rFont val="Arial"/>
        <family val="2"/>
      </rPr>
      <t>за придобиване на висше образование</t>
    </r>
    <r>
      <rPr>
        <b/>
        <sz val="14"/>
        <rFont val="Arial"/>
        <family val="2"/>
      </rPr>
      <t xml:space="preserve"> </t>
    </r>
  </si>
  <si>
    <t xml:space="preserve">по специалността </t>
  </si>
  <si>
    <t>Образователно-квалификационна степен</t>
  </si>
  <si>
    <t>Област на висше образование:</t>
  </si>
  <si>
    <t>Професионално направление:</t>
  </si>
  <si>
    <t>Професионална квалификация:</t>
  </si>
  <si>
    <t>Срок на обучение:</t>
  </si>
  <si>
    <t>Форма на обучение:</t>
  </si>
  <si>
    <t>І. ФОНД НА УЧЕБНОТО ВРЕМЕ</t>
  </si>
  <si>
    <t>Курс</t>
  </si>
  <si>
    <t xml:space="preserve">Аудиторна зетост </t>
  </si>
  <si>
    <t>Изпитни сесии</t>
  </si>
  <si>
    <t>П р а к т и к и:</t>
  </si>
  <si>
    <t>Ваканции</t>
  </si>
  <si>
    <t>Всичко</t>
  </si>
  <si>
    <t>Учебна</t>
  </si>
  <si>
    <t>Учебно-производ-ствена</t>
  </si>
  <si>
    <t>Специали-зираща</t>
  </si>
  <si>
    <t>седмици</t>
  </si>
  <si>
    <t>І.</t>
  </si>
  <si>
    <t>ІІ.</t>
  </si>
  <si>
    <t>ІІІ.</t>
  </si>
  <si>
    <t>ІІ. ПАРАМЕТРИ НА УЧЕБНИЯ ПЛАН</t>
  </si>
  <si>
    <t>1.</t>
  </si>
  <si>
    <t>Аудиторна заетост, ч.</t>
  </si>
  <si>
    <r>
      <t>(</t>
    </r>
    <r>
      <rPr>
        <b/>
        <sz val="10"/>
        <rFont val="Arial"/>
        <family val="2"/>
      </rPr>
      <t>А</t>
    </r>
    <r>
      <rPr>
        <sz val="10"/>
        <rFont val="Arial"/>
        <family val="2"/>
      </rPr>
      <t>)</t>
    </r>
  </si>
  <si>
    <t>%</t>
  </si>
  <si>
    <t>Практики</t>
  </si>
  <si>
    <t>броя</t>
  </si>
  <si>
    <t>часа</t>
  </si>
  <si>
    <t xml:space="preserve">Лекции </t>
  </si>
  <si>
    <t>Семинарни упражнения</t>
  </si>
  <si>
    <t>Учебно-производствена</t>
  </si>
  <si>
    <t>Практически упражнения</t>
  </si>
  <si>
    <t>Специализираща</t>
  </si>
  <si>
    <t>Физическа подготовка и спорт</t>
  </si>
  <si>
    <t>Извънаудиторна заетост, ч. (И)</t>
  </si>
  <si>
    <t>ч.</t>
  </si>
  <si>
    <t>2.</t>
  </si>
  <si>
    <t>Дисциплини</t>
  </si>
  <si>
    <t>Аудиторна/Извънаудиторна =</t>
  </si>
  <si>
    <t xml:space="preserve">Задължителни </t>
  </si>
  <si>
    <r>
      <t>(</t>
    </r>
    <r>
      <rPr>
        <b/>
        <sz val="10"/>
        <rFont val="Arial"/>
        <family val="2"/>
      </rPr>
      <t>з</t>
    </r>
    <r>
      <rPr>
        <sz val="10"/>
        <rFont val="Arial"/>
        <family val="2"/>
      </rPr>
      <t>)</t>
    </r>
  </si>
  <si>
    <t xml:space="preserve">Избираеми </t>
  </si>
  <si>
    <r>
      <t>(</t>
    </r>
    <r>
      <rPr>
        <b/>
        <sz val="10"/>
        <rFont val="Arial"/>
        <family val="2"/>
      </rPr>
      <t>и</t>
    </r>
    <r>
      <rPr>
        <sz val="10"/>
        <rFont val="Arial"/>
        <family val="2"/>
      </rPr>
      <t>)</t>
    </r>
  </si>
  <si>
    <t>Курсови проекти</t>
  </si>
  <si>
    <r>
      <t>(</t>
    </r>
    <r>
      <rPr>
        <b/>
        <sz val="10"/>
        <rFont val="Arial"/>
        <family val="2"/>
      </rPr>
      <t>кп</t>
    </r>
    <r>
      <rPr>
        <sz val="10"/>
        <rFont val="Arial"/>
        <family val="2"/>
      </rPr>
      <t>)</t>
    </r>
  </si>
  <si>
    <t xml:space="preserve">Факултативни </t>
  </si>
  <si>
    <r>
      <t>(</t>
    </r>
    <r>
      <rPr>
        <b/>
        <sz val="10"/>
        <rFont val="Arial"/>
        <family val="2"/>
      </rPr>
      <t>ф</t>
    </r>
    <r>
      <rPr>
        <sz val="10"/>
        <rFont val="Arial"/>
        <family val="2"/>
      </rPr>
      <t>)</t>
    </r>
  </si>
  <si>
    <t>Курсови работи</t>
  </si>
  <si>
    <r>
      <t>(</t>
    </r>
    <r>
      <rPr>
        <b/>
        <sz val="10"/>
        <rFont val="Arial"/>
        <family val="2"/>
      </rPr>
      <t>кр</t>
    </r>
    <r>
      <rPr>
        <sz val="10"/>
        <rFont val="Arial"/>
        <family val="2"/>
      </rPr>
      <t>)</t>
    </r>
  </si>
  <si>
    <t>3.</t>
  </si>
  <si>
    <t>Форми на контрол (ФК):</t>
  </si>
  <si>
    <t>Изпити (и)</t>
  </si>
  <si>
    <t>Текущи оценки(то)</t>
  </si>
  <si>
    <t>Заверки (з)</t>
  </si>
  <si>
    <t>4.</t>
  </si>
  <si>
    <t xml:space="preserve">5. </t>
  </si>
  <si>
    <r>
      <t>График за провеждане на учебния процес:</t>
    </r>
    <r>
      <rPr>
        <sz val="10"/>
        <rFont val="Arial"/>
        <family val="2"/>
      </rPr>
      <t xml:space="preserve"> Приема се ежегодно от академичния съвет.</t>
    </r>
  </si>
  <si>
    <t>ІІІ. ПЛАН НА УЧЕБНИЯ ПРОЦЕС</t>
  </si>
  <si>
    <t>Първи семестър</t>
  </si>
  <si>
    <t>Л</t>
  </si>
  <si>
    <t>П</t>
  </si>
  <si>
    <t>А/И</t>
  </si>
  <si>
    <t>ФК</t>
  </si>
  <si>
    <t>Кре-дити</t>
  </si>
  <si>
    <t>физк.</t>
  </si>
  <si>
    <t>№</t>
  </si>
  <si>
    <t>Дисциплина</t>
  </si>
  <si>
    <t>Вид</t>
  </si>
  <si>
    <t>вид</t>
  </si>
  <si>
    <t>и</t>
  </si>
  <si>
    <t>то</t>
  </si>
  <si>
    <t>з</t>
  </si>
  <si>
    <t>з,ч</t>
  </si>
  <si>
    <t>и,ч</t>
  </si>
  <si>
    <t>ф</t>
  </si>
  <si>
    <t>ф,ч</t>
  </si>
  <si>
    <t>ф, ч</t>
  </si>
  <si>
    <t>кп</t>
  </si>
  <si>
    <t>кр</t>
  </si>
  <si>
    <t>у</t>
  </si>
  <si>
    <t>у,ч</t>
  </si>
  <si>
    <t>уп</t>
  </si>
  <si>
    <t>уп,ч</t>
  </si>
  <si>
    <t>сп</t>
  </si>
  <si>
    <t>сп,ч</t>
  </si>
  <si>
    <t>5.</t>
  </si>
  <si>
    <t>6.</t>
  </si>
  <si>
    <t>7.</t>
  </si>
  <si>
    <t>8.</t>
  </si>
  <si>
    <t>9.</t>
  </si>
  <si>
    <t>10.</t>
  </si>
  <si>
    <t>Общо:</t>
  </si>
  <si>
    <t>Втори семестър</t>
  </si>
  <si>
    <t>Трети семестър</t>
  </si>
  <si>
    <t>Списъци на избираемите и факултативните дисциплини</t>
  </si>
  <si>
    <t>Списък 1</t>
  </si>
  <si>
    <t>Списък 2</t>
  </si>
  <si>
    <t>Списък 3</t>
  </si>
  <si>
    <t>Списък 4</t>
  </si>
  <si>
    <r>
      <t>(</t>
    </r>
    <r>
      <rPr>
        <b/>
        <sz val="10"/>
        <rFont val="Arial"/>
        <family val="2"/>
      </rPr>
      <t>Л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</si>
  <si>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у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</si>
  <si>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С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</si>
  <si>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уп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</si>
  <si>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П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</si>
  <si>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сп</t>
    </r>
    <r>
      <rPr>
        <sz val="10"/>
        <rFont val="Arial"/>
        <family val="2"/>
      </rPr>
      <t>)</t>
    </r>
  </si>
  <si>
    <t>Моля попълнете</t>
  </si>
  <si>
    <t>Форма на контрол</t>
  </si>
  <si>
    <t>Дисциплини: задтлжителни, избираеми, факултативни</t>
  </si>
  <si>
    <t>Проекти:курсов пр., курсова раб. и Практики:учебна, учебна практика,специализираща</t>
  </si>
  <si>
    <t>кп,ч</t>
  </si>
  <si>
    <t>кр,ч</t>
  </si>
  <si>
    <r>
      <t>Форма на завършване:</t>
    </r>
    <r>
      <rPr>
        <sz val="10"/>
        <rFont val="Arial"/>
        <family val="2"/>
      </rPr>
      <t xml:space="preserve">  </t>
    </r>
  </si>
  <si>
    <t xml:space="preserve">Приет от ФС на </t>
  </si>
  <si>
    <t>Протокол №</t>
  </si>
  <si>
    <t xml:space="preserve">Приет от АС на </t>
  </si>
  <si>
    <t xml:space="preserve">Приет на ФС Протокол №                                   Приет на АС Протокол № </t>
  </si>
  <si>
    <t xml:space="preserve">Приет на ФС Протокол №                                   Приет на АС Протокол №    </t>
  </si>
  <si>
    <t>дипломна защита</t>
  </si>
  <si>
    <t>(проф. д-р М .Миткова)</t>
  </si>
  <si>
    <t>Университет "Проф. д-р Асен Златаров" - Бургас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</si>
</sst>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;[Red]0.00"/>
    <numFmt numFmtId="174" formatCode="0;[Red]0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ck"/>
    </border>
    <border>
      <left style="thin">
        <color indexed="63"/>
      </left>
      <right style="thin"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justify" vertical="top" wrapText="1"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172" fontId="0" fillId="33" borderId="0" xfId="0" applyNumberFormat="1" applyFont="1" applyFill="1" applyAlignment="1" applyProtection="1">
      <alignment horizontal="right"/>
      <protection/>
    </xf>
    <xf numFmtId="172" fontId="0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33" borderId="18" xfId="0" applyNumberFormat="1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72" fontId="12" fillId="0" borderId="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right" vertical="top"/>
      <protection locked="0"/>
    </xf>
    <xf numFmtId="1" fontId="0" fillId="0" borderId="31" xfId="0" applyNumberFormat="1" applyFont="1" applyFill="1" applyBorder="1" applyAlignment="1" applyProtection="1">
      <alignment horizontal="center"/>
      <protection locked="0"/>
    </xf>
    <xf numFmtId="1" fontId="5" fillId="0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0" fillId="2" borderId="34" xfId="0" applyFont="1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 applyProtection="1">
      <alignment horizontal="center"/>
      <protection locked="0"/>
    </xf>
    <xf numFmtId="0" fontId="0" fillId="2" borderId="36" xfId="0" applyFont="1" applyFill="1" applyBorder="1" applyAlignment="1" applyProtection="1">
      <alignment horizontal="center"/>
      <protection locked="0"/>
    </xf>
    <xf numFmtId="1" fontId="0" fillId="0" borderId="37" xfId="0" applyNumberFormat="1" applyFont="1" applyFill="1" applyBorder="1" applyAlignment="1" applyProtection="1">
      <alignment horizontal="center"/>
      <protection locked="0"/>
    </xf>
    <xf numFmtId="1" fontId="5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73" fontId="12" fillId="0" borderId="0" xfId="0" applyNumberFormat="1" applyFont="1" applyFill="1" applyBorder="1" applyAlignment="1" applyProtection="1">
      <alignment horizontal="center"/>
      <protection locked="0"/>
    </xf>
    <xf numFmtId="173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right" vertical="top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41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2" borderId="4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 shrinkToFi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3" borderId="38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1" fontId="0" fillId="33" borderId="42" xfId="0" applyNumberFormat="1" applyFont="1" applyFill="1" applyBorder="1" applyAlignment="1" applyProtection="1">
      <alignment horizontal="center"/>
      <protection/>
    </xf>
    <xf numFmtId="172" fontId="0" fillId="33" borderId="43" xfId="0" applyNumberFormat="1" applyFont="1" applyFill="1" applyBorder="1" applyAlignment="1" applyProtection="1">
      <alignment horizontal="center"/>
      <protection/>
    </xf>
    <xf numFmtId="1" fontId="0" fillId="33" borderId="43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left" wrapText="1"/>
      <protection locked="0"/>
    </xf>
    <xf numFmtId="0" fontId="0" fillId="0" borderId="45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left" wrapText="1"/>
      <protection locked="0"/>
    </xf>
    <xf numFmtId="172" fontId="0" fillId="33" borderId="47" xfId="0" applyNumberFormat="1" applyFont="1" applyFill="1" applyBorder="1" applyAlignment="1" applyProtection="1">
      <alignment horizontal="center"/>
      <protection/>
    </xf>
    <xf numFmtId="1" fontId="0" fillId="33" borderId="47" xfId="0" applyNumberFormat="1" applyFont="1" applyFill="1" applyBorder="1" applyAlignment="1" applyProtection="1">
      <alignment horizontal="center"/>
      <protection/>
    </xf>
    <xf numFmtId="1" fontId="0" fillId="33" borderId="48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33" borderId="49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center" vertical="center" textRotation="255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left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" fontId="0" fillId="0" borderId="38" xfId="0" applyNumberFormat="1" applyFont="1" applyFill="1" applyBorder="1" applyAlignment="1" applyProtection="1">
      <alignment horizontal="center"/>
      <protection locked="0"/>
    </xf>
    <xf numFmtId="1" fontId="0" fillId="0" borderId="37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73" fontId="0" fillId="0" borderId="38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174" fontId="0" fillId="0" borderId="38" xfId="0" applyNumberFormat="1" applyFont="1" applyFill="1" applyBorder="1" applyAlignment="1" applyProtection="1" quotePrefix="1">
      <alignment horizontal="center"/>
      <protection locked="0"/>
    </xf>
    <xf numFmtId="174" fontId="0" fillId="0" borderId="37" xfId="0" applyNumberFormat="1" applyFont="1" applyFill="1" applyBorder="1" applyAlignment="1" applyProtection="1" quotePrefix="1">
      <alignment horizontal="center"/>
      <protection locked="0"/>
    </xf>
    <xf numFmtId="174" fontId="0" fillId="0" borderId="14" xfId="0" applyNumberFormat="1" applyFont="1" applyFill="1" applyBorder="1" applyAlignment="1" applyProtection="1" quotePrefix="1">
      <alignment horizontal="center"/>
      <protection locked="0"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51" xfId="0" applyFont="1" applyFill="1" applyBorder="1" applyAlignment="1" applyProtection="1">
      <alignment horizontal="center"/>
      <protection/>
    </xf>
    <xf numFmtId="0" fontId="0" fillId="33" borderId="52" xfId="0" applyFont="1" applyFill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172" fontId="0" fillId="0" borderId="11" xfId="0" applyNumberFormat="1" applyFont="1" applyFill="1" applyBorder="1" applyAlignment="1" applyProtection="1">
      <alignment horizontal="center"/>
      <protection locked="0"/>
    </xf>
    <xf numFmtId="1" fontId="0" fillId="33" borderId="25" xfId="0" applyNumberFormat="1" applyFont="1" applyFill="1" applyBorder="1" applyAlignment="1" applyProtection="1">
      <alignment horizontal="center"/>
      <protection/>
    </xf>
    <xf numFmtId="1" fontId="0" fillId="33" borderId="54" xfId="0" applyNumberFormat="1" applyFont="1" applyFill="1" applyBorder="1" applyAlignment="1" applyProtection="1">
      <alignment horizontal="center"/>
      <protection/>
    </xf>
    <xf numFmtId="172" fontId="0" fillId="33" borderId="54" xfId="0" applyNumberFormat="1" applyFont="1" applyFill="1" applyBorder="1" applyAlignment="1" applyProtection="1">
      <alignment horizontal="center"/>
      <protection/>
    </xf>
    <xf numFmtId="172" fontId="0" fillId="33" borderId="55" xfId="0" applyNumberFormat="1" applyFont="1" applyFill="1" applyBorder="1" applyAlignment="1" applyProtection="1">
      <alignment horizontal="center"/>
      <protection/>
    </xf>
    <xf numFmtId="0" fontId="0" fillId="33" borderId="56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39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30" xfId="0" applyFont="1" applyFill="1" applyBorder="1" applyAlignment="1" applyProtection="1">
      <alignment horizontal="left"/>
      <protection/>
    </xf>
    <xf numFmtId="0" fontId="2" fillId="33" borderId="44" xfId="0" applyFont="1" applyFill="1" applyBorder="1" applyAlignment="1" applyProtection="1">
      <alignment horizontal="left"/>
      <protection/>
    </xf>
    <xf numFmtId="1" fontId="0" fillId="33" borderId="46" xfId="0" applyNumberFormat="1" applyFont="1" applyFill="1" applyBorder="1" applyAlignment="1" applyProtection="1">
      <alignment horizontal="center"/>
      <protection/>
    </xf>
    <xf numFmtId="1" fontId="0" fillId="33" borderId="52" xfId="0" applyNumberFormat="1" applyFont="1" applyFill="1" applyBorder="1" applyAlignment="1" applyProtection="1">
      <alignment horizontal="center"/>
      <protection/>
    </xf>
    <xf numFmtId="0" fontId="0" fillId="33" borderId="57" xfId="0" applyFont="1" applyFill="1" applyBorder="1" applyAlignment="1" applyProtection="1">
      <alignment horizontal="center"/>
      <protection/>
    </xf>
    <xf numFmtId="0" fontId="0" fillId="33" borderId="58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33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0" fillId="33" borderId="54" xfId="0" applyFont="1" applyFill="1" applyBorder="1" applyAlignment="1" applyProtection="1">
      <alignment horizontal="center"/>
      <protection/>
    </xf>
    <xf numFmtId="0" fontId="0" fillId="33" borderId="55" xfId="0" applyFont="1" applyFill="1" applyBorder="1" applyAlignment="1" applyProtection="1">
      <alignment horizontal="center"/>
      <protection/>
    </xf>
    <xf numFmtId="0" fontId="0" fillId="33" borderId="59" xfId="0" applyFont="1" applyFill="1" applyBorder="1" applyAlignment="1" applyProtection="1">
      <alignment horizontal="center"/>
      <protection/>
    </xf>
    <xf numFmtId="0" fontId="0" fillId="33" borderId="60" xfId="0" applyFont="1" applyFill="1" applyBorder="1" applyAlignment="1" applyProtection="1">
      <alignment horizontal="center"/>
      <protection/>
    </xf>
    <xf numFmtId="0" fontId="0" fillId="33" borderId="61" xfId="0" applyFont="1" applyFill="1" applyBorder="1" applyAlignment="1" applyProtection="1">
      <alignment horizontal="center"/>
      <protection/>
    </xf>
    <xf numFmtId="172" fontId="0" fillId="33" borderId="61" xfId="0" applyNumberFormat="1" applyFont="1" applyFill="1" applyBorder="1" applyAlignment="1" applyProtection="1">
      <alignment horizontal="center"/>
      <protection/>
    </xf>
    <xf numFmtId="172" fontId="0" fillId="33" borderId="62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0" fillId="33" borderId="63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2" fillId="33" borderId="64" xfId="0" applyFont="1" applyFill="1" applyBorder="1" applyAlignment="1" applyProtection="1">
      <alignment horizontal="center"/>
      <protection/>
    </xf>
    <xf numFmtId="0" fontId="2" fillId="33" borderId="52" xfId="0" applyFont="1" applyFill="1" applyBorder="1" applyAlignment="1" applyProtection="1">
      <alignment horizontal="center"/>
      <protection/>
    </xf>
    <xf numFmtId="172" fontId="0" fillId="33" borderId="0" xfId="0" applyNumberFormat="1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63" xfId="0" applyFont="1" applyFill="1" applyBorder="1" applyAlignment="1" applyProtection="1">
      <alignment horizontal="center"/>
      <protection/>
    </xf>
    <xf numFmtId="172" fontId="0" fillId="33" borderId="57" xfId="0" applyNumberFormat="1" applyFont="1" applyFill="1" applyBorder="1" applyAlignment="1" applyProtection="1">
      <alignment horizontal="center"/>
      <protection/>
    </xf>
    <xf numFmtId="172" fontId="0" fillId="33" borderId="59" xfId="0" applyNumberFormat="1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right"/>
      <protection/>
    </xf>
    <xf numFmtId="0" fontId="0" fillId="33" borderId="37" xfId="0" applyFont="1" applyFill="1" applyBorder="1" applyAlignment="1" applyProtection="1">
      <alignment horizontal="right"/>
      <protection/>
    </xf>
    <xf numFmtId="0" fontId="0" fillId="33" borderId="33" xfId="0" applyFont="1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left"/>
      <protection/>
    </xf>
    <xf numFmtId="0" fontId="0" fillId="33" borderId="65" xfId="0" applyFont="1" applyFill="1" applyBorder="1" applyAlignment="1" applyProtection="1">
      <alignment horizontal="left"/>
      <protection/>
    </xf>
    <xf numFmtId="0" fontId="0" fillId="33" borderId="66" xfId="0" applyFont="1" applyFill="1" applyBorder="1" applyAlignment="1" applyProtection="1">
      <alignment horizontal="center"/>
      <protection/>
    </xf>
    <xf numFmtId="0" fontId="0" fillId="33" borderId="51" xfId="0" applyFont="1" applyFill="1" applyBorder="1" applyAlignment="1" applyProtection="1">
      <alignment horizontal="center"/>
      <protection/>
    </xf>
    <xf numFmtId="0" fontId="0" fillId="33" borderId="67" xfId="0" applyFont="1" applyFill="1" applyBorder="1" applyAlignment="1" applyProtection="1">
      <alignment horizontal="center"/>
      <protection/>
    </xf>
    <xf numFmtId="0" fontId="0" fillId="33" borderId="68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/>
      <protection/>
    </xf>
    <xf numFmtId="0" fontId="2" fillId="33" borderId="69" xfId="0" applyFont="1" applyFill="1" applyBorder="1" applyAlignment="1" applyProtection="1">
      <alignment horizontal="left"/>
      <protection/>
    </xf>
    <xf numFmtId="0" fontId="0" fillId="33" borderId="69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69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39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70" xfId="0" applyFont="1" applyFill="1" applyBorder="1" applyAlignment="1" applyProtection="1">
      <alignment horizontal="left"/>
      <protection/>
    </xf>
    <xf numFmtId="0" fontId="0" fillId="33" borderId="71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left" wrapText="1"/>
      <protection locked="0"/>
    </xf>
    <xf numFmtId="0" fontId="5" fillId="0" borderId="37" xfId="0" applyFont="1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left" wrapText="1"/>
      <protection locked="0"/>
    </xf>
    <xf numFmtId="1" fontId="0" fillId="0" borderId="32" xfId="0" applyNumberFormat="1" applyFont="1" applyFill="1" applyBorder="1" applyAlignment="1" applyProtection="1">
      <alignment horizontal="center"/>
      <protection locked="0"/>
    </xf>
    <xf numFmtId="1" fontId="0" fillId="0" borderId="73" xfId="0" applyNumberFormat="1" applyFont="1" applyFill="1" applyBorder="1" applyAlignment="1" applyProtection="1">
      <alignment horizontal="center"/>
      <protection locked="0"/>
    </xf>
    <xf numFmtId="1" fontId="0" fillId="0" borderId="47" xfId="0" applyNumberFormat="1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left" wrapText="1"/>
      <protection locked="0"/>
    </xf>
    <xf numFmtId="0" fontId="0" fillId="0" borderId="37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left" wrapText="1"/>
      <protection locked="0"/>
    </xf>
    <xf numFmtId="0" fontId="0" fillId="0" borderId="37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1" fontId="0" fillId="0" borderId="74" xfId="0" applyNumberFormat="1" applyFont="1" applyFill="1" applyBorder="1" applyAlignment="1" applyProtection="1">
      <alignment horizontal="center"/>
      <protection locked="0"/>
    </xf>
    <xf numFmtId="1" fontId="0" fillId="0" borderId="6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1" fontId="0" fillId="0" borderId="44" xfId="0" applyNumberFormat="1" applyFont="1" applyFill="1" applyBorder="1" applyAlignment="1" applyProtection="1">
      <alignment horizontal="center"/>
      <protection locked="0"/>
    </xf>
    <xf numFmtId="1" fontId="0" fillId="0" borderId="46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right"/>
      <protection/>
    </xf>
    <xf numFmtId="0" fontId="0" fillId="33" borderId="43" xfId="0" applyFont="1" applyFill="1" applyBorder="1" applyAlignment="1" applyProtection="1">
      <alignment horizontal="center"/>
      <protection/>
    </xf>
    <xf numFmtId="1" fontId="0" fillId="33" borderId="75" xfId="0" applyNumberFormat="1" applyFont="1" applyFill="1" applyBorder="1" applyAlignment="1" applyProtection="1">
      <alignment horizontal="center"/>
      <protection/>
    </xf>
    <xf numFmtId="0" fontId="0" fillId="33" borderId="54" xfId="0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 applyProtection="1">
      <alignment horizontal="center" vertical="center"/>
      <protection/>
    </xf>
    <xf numFmtId="0" fontId="0" fillId="33" borderId="76" xfId="0" applyFont="1" applyFill="1" applyBorder="1" applyAlignment="1" applyProtection="1">
      <alignment horizontal="center" vertical="center"/>
      <protection/>
    </xf>
    <xf numFmtId="0" fontId="0" fillId="33" borderId="76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73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wrapText="1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29" xfId="0" applyFont="1" applyFill="1" applyBorder="1" applyAlignment="1" applyProtection="1">
      <alignment horizontal="left" wrapText="1"/>
      <protection locked="0"/>
    </xf>
    <xf numFmtId="0" fontId="0" fillId="33" borderId="72" xfId="0" applyFont="1" applyFill="1" applyBorder="1" applyAlignment="1" applyProtection="1">
      <alignment horizontal="center" vertical="center" wrapText="1"/>
      <protection/>
    </xf>
    <xf numFmtId="0" fontId="0" fillId="0" borderId="77" xfId="0" applyFont="1" applyFill="1" applyBorder="1" applyAlignment="1" applyProtection="1">
      <alignment horizontal="left" wrapText="1"/>
      <protection locked="0"/>
    </xf>
    <xf numFmtId="0" fontId="0" fillId="0" borderId="65" xfId="0" applyFont="1" applyFill="1" applyBorder="1" applyAlignment="1" applyProtection="1">
      <alignment horizontal="left" wrapText="1"/>
      <protection locked="0"/>
    </xf>
    <xf numFmtId="0" fontId="0" fillId="0" borderId="35" xfId="0" applyFont="1" applyFill="1" applyBorder="1" applyAlignment="1" applyProtection="1">
      <alignment horizontal="left" wrapText="1"/>
      <protection locked="0"/>
    </xf>
    <xf numFmtId="0" fontId="0" fillId="0" borderId="66" xfId="0" applyFont="1" applyFill="1" applyBorder="1" applyAlignment="1" applyProtection="1">
      <alignment horizontal="left" wrapText="1"/>
      <protection locked="0"/>
    </xf>
    <xf numFmtId="1" fontId="0" fillId="0" borderId="39" xfId="0" applyNumberFormat="1" applyFont="1" applyFill="1" applyBorder="1" applyAlignment="1" applyProtection="1">
      <alignment horizontal="center"/>
      <protection locked="0"/>
    </xf>
    <xf numFmtId="0" fontId="0" fillId="33" borderId="78" xfId="0" applyFont="1" applyFill="1" applyBorder="1" applyAlignment="1" applyProtection="1">
      <alignment horizontal="right"/>
      <protection/>
    </xf>
    <xf numFmtId="0" fontId="0" fillId="33" borderId="79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right" vertical="top"/>
      <protection locked="0"/>
    </xf>
    <xf numFmtId="0" fontId="5" fillId="0" borderId="29" xfId="0" applyFont="1" applyFill="1" applyBorder="1" applyAlignment="1" applyProtection="1">
      <alignment horizontal="right" vertical="top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left"/>
      <protection locked="0"/>
    </xf>
    <xf numFmtId="0" fontId="11" fillId="0" borderId="54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37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200" zoomScaleNormal="200" zoomScalePageLayoutView="0" workbookViewId="0" topLeftCell="A1">
      <selection activeCell="B24" sqref="B24:I24"/>
    </sheetView>
  </sheetViews>
  <sheetFormatPr defaultColWidth="9.140625" defaultRowHeight="12.75"/>
  <cols>
    <col min="1" max="1" width="10.28125" style="0" customWidth="1"/>
    <col min="2" max="2" width="8.57421875" style="1" customWidth="1"/>
    <col min="3" max="3" width="6.57421875" style="1" customWidth="1"/>
    <col min="4" max="4" width="8.7109375" style="1" customWidth="1"/>
    <col min="5" max="5" width="12.421875" style="1" customWidth="1"/>
    <col min="6" max="6" width="9.140625" style="1" customWidth="1"/>
    <col min="9" max="10" width="7.57421875" style="0" customWidth="1"/>
  </cols>
  <sheetData>
    <row r="1" ht="15.75">
      <c r="B1" s="2" t="s">
        <v>0</v>
      </c>
    </row>
    <row r="3" ht="12.75">
      <c r="C3" s="3" t="s">
        <v>1</v>
      </c>
    </row>
    <row r="4" spans="1:6" ht="12.75">
      <c r="A4" s="4" t="s">
        <v>2</v>
      </c>
      <c r="B4" s="5" t="s">
        <v>3</v>
      </c>
      <c r="E4" s="4" t="s">
        <v>4</v>
      </c>
      <c r="F4" s="5" t="s">
        <v>5</v>
      </c>
    </row>
    <row r="5" spans="1:6" ht="12.75">
      <c r="A5" s="4" t="s">
        <v>6</v>
      </c>
      <c r="B5" s="5" t="s">
        <v>7</v>
      </c>
      <c r="E5" s="4" t="s">
        <v>8</v>
      </c>
      <c r="F5" s="5" t="s">
        <v>9</v>
      </c>
    </row>
    <row r="6" spans="1:6" ht="12.75">
      <c r="A6" s="4" t="s">
        <v>10</v>
      </c>
      <c r="B6" s="5" t="s">
        <v>11</v>
      </c>
      <c r="E6" s="4" t="s">
        <v>12</v>
      </c>
      <c r="F6" s="5" t="s">
        <v>13</v>
      </c>
    </row>
    <row r="7" spans="1:6" ht="12.75">
      <c r="A7" s="4" t="s">
        <v>14</v>
      </c>
      <c r="B7" s="5" t="s">
        <v>15</v>
      </c>
      <c r="E7" s="4" t="s">
        <v>16</v>
      </c>
      <c r="F7" s="5" t="s">
        <v>17</v>
      </c>
    </row>
    <row r="8" spans="1:6" ht="12.75">
      <c r="A8" s="4" t="s">
        <v>18</v>
      </c>
      <c r="B8" s="5" t="s">
        <v>19</v>
      </c>
      <c r="E8" s="4" t="s">
        <v>20</v>
      </c>
      <c r="F8" s="5" t="s">
        <v>21</v>
      </c>
    </row>
    <row r="9" spans="1:6" ht="12.75">
      <c r="A9" s="4" t="s">
        <v>22</v>
      </c>
      <c r="B9" s="5" t="s">
        <v>23</v>
      </c>
      <c r="E9" s="4" t="s">
        <v>24</v>
      </c>
      <c r="F9" s="5" t="s">
        <v>25</v>
      </c>
    </row>
    <row r="10" spans="1:6" ht="12.75">
      <c r="A10" s="4" t="s">
        <v>26</v>
      </c>
      <c r="B10" s="5" t="s">
        <v>27</v>
      </c>
      <c r="E10" s="4" t="s">
        <v>28</v>
      </c>
      <c r="F10" s="5" t="s">
        <v>29</v>
      </c>
    </row>
    <row r="11" spans="1:6" ht="12.75">
      <c r="A11" s="4"/>
      <c r="B11" s="5"/>
      <c r="E11" s="4"/>
      <c r="F11" s="5"/>
    </row>
    <row r="12" spans="1:3" ht="12.75">
      <c r="A12" s="6" t="s">
        <v>30</v>
      </c>
      <c r="B12" s="5"/>
      <c r="C12" s="7" t="s">
        <v>31</v>
      </c>
    </row>
    <row r="13" spans="1:2" ht="12.75">
      <c r="A13" s="1">
        <v>16</v>
      </c>
      <c r="B13" s="3" t="s">
        <v>32</v>
      </c>
    </row>
    <row r="14" spans="1:2" ht="12.75">
      <c r="A14" s="1">
        <v>15</v>
      </c>
      <c r="B14" s="8" t="s">
        <v>33</v>
      </c>
    </row>
    <row r="15" spans="1:2" ht="12.75">
      <c r="A15" s="1" t="s">
        <v>34</v>
      </c>
      <c r="B15" s="9" t="s">
        <v>35</v>
      </c>
    </row>
    <row r="16" spans="1:2" ht="12.75">
      <c r="A16" s="1"/>
      <c r="B16" s="3"/>
    </row>
    <row r="17" spans="1:3" ht="12.75">
      <c r="A17" s="6" t="s">
        <v>30</v>
      </c>
      <c r="C17" s="7" t="s">
        <v>36</v>
      </c>
    </row>
    <row r="18" spans="1:11" ht="12.75" customHeight="1">
      <c r="A18" s="1">
        <v>7</v>
      </c>
      <c r="B18" s="115" t="s">
        <v>37</v>
      </c>
      <c r="C18" s="115"/>
      <c r="D18" s="115"/>
      <c r="E18" s="115"/>
      <c r="F18" s="115"/>
      <c r="G18" s="115"/>
      <c r="H18" s="115"/>
      <c r="I18" s="115"/>
      <c r="J18" s="5"/>
      <c r="K18" s="5"/>
    </row>
    <row r="19" spans="1:11" ht="12.75">
      <c r="A19" s="1"/>
      <c r="B19" s="115"/>
      <c r="C19" s="115"/>
      <c r="D19" s="115"/>
      <c r="E19" s="115"/>
      <c r="F19" s="115"/>
      <c r="G19" s="115"/>
      <c r="H19" s="115"/>
      <c r="I19" s="115"/>
      <c r="J19" s="5"/>
      <c r="K19" s="5"/>
    </row>
    <row r="20" spans="1:9" ht="12.75" customHeight="1">
      <c r="A20" s="116">
        <v>4</v>
      </c>
      <c r="B20" s="117" t="s">
        <v>38</v>
      </c>
      <c r="C20" s="117"/>
      <c r="D20" s="117"/>
      <c r="E20" s="117"/>
      <c r="F20" s="117"/>
      <c r="G20" s="117"/>
      <c r="H20" s="117"/>
      <c r="I20" s="117"/>
    </row>
    <row r="21" spans="1:9" ht="12.75">
      <c r="A21" s="116"/>
      <c r="B21" s="117"/>
      <c r="C21" s="117"/>
      <c r="D21" s="117"/>
      <c r="E21" s="117"/>
      <c r="F21" s="117"/>
      <c r="G21" s="117"/>
      <c r="H21" s="117"/>
      <c r="I21" s="117"/>
    </row>
    <row r="22" spans="1:7" ht="12.75">
      <c r="A22" s="10"/>
      <c r="B22" s="11"/>
      <c r="C22" s="11"/>
      <c r="D22" s="11"/>
      <c r="E22" s="11"/>
      <c r="F22" s="11"/>
      <c r="G22" s="11"/>
    </row>
    <row r="23" spans="1:7" ht="12.75">
      <c r="A23" s="6" t="s">
        <v>30</v>
      </c>
      <c r="B23" s="11"/>
      <c r="C23" s="3" t="s">
        <v>39</v>
      </c>
      <c r="D23" s="11"/>
      <c r="E23" s="11"/>
      <c r="F23" s="11"/>
      <c r="G23" s="11"/>
    </row>
    <row r="24" spans="1:9" ht="12.75">
      <c r="A24" s="1" t="s">
        <v>40</v>
      </c>
      <c r="B24" s="118" t="s">
        <v>41</v>
      </c>
      <c r="C24" s="118"/>
      <c r="D24" s="118"/>
      <c r="E24" s="118"/>
      <c r="F24" s="118"/>
      <c r="G24" s="118"/>
      <c r="H24" s="118"/>
      <c r="I24" s="118"/>
    </row>
    <row r="25" spans="1:9" ht="12.75">
      <c r="A25" s="1" t="s">
        <v>42</v>
      </c>
      <c r="B25" s="119" t="s">
        <v>43</v>
      </c>
      <c r="C25" s="119"/>
      <c r="D25" s="119"/>
      <c r="E25" s="119"/>
      <c r="F25" s="119"/>
      <c r="G25" s="119"/>
      <c r="H25" s="119"/>
      <c r="I25" s="119"/>
    </row>
    <row r="26" spans="2:5" ht="12.75">
      <c r="B26"/>
      <c r="D26"/>
      <c r="E26"/>
    </row>
    <row r="27" spans="1:6" ht="12.75">
      <c r="A27" s="6" t="s">
        <v>30</v>
      </c>
      <c r="B27" s="12"/>
      <c r="C27" s="6" t="s">
        <v>44</v>
      </c>
      <c r="D27" s="6" t="s">
        <v>24</v>
      </c>
      <c r="E27" s="6" t="s">
        <v>45</v>
      </c>
      <c r="F27" s="6" t="s">
        <v>46</v>
      </c>
    </row>
    <row r="28" spans="1:6" ht="12.75">
      <c r="A28" s="1">
        <v>14</v>
      </c>
      <c r="B28" s="4" t="s">
        <v>24</v>
      </c>
      <c r="C28" s="1">
        <v>180</v>
      </c>
      <c r="D28" s="1">
        <v>6</v>
      </c>
      <c r="E28" s="1">
        <v>30</v>
      </c>
      <c r="F28" s="1">
        <v>10</v>
      </c>
    </row>
    <row r="29" spans="1:6" ht="12.75">
      <c r="A29" s="1">
        <v>10</v>
      </c>
      <c r="B29" s="4" t="s">
        <v>6</v>
      </c>
      <c r="C29" s="1">
        <v>240</v>
      </c>
      <c r="D29" s="1">
        <v>8</v>
      </c>
      <c r="E29" s="1">
        <v>30</v>
      </c>
      <c r="F29" s="1">
        <v>10</v>
      </c>
    </row>
    <row r="30" spans="1:6" ht="12.75">
      <c r="A30" s="1">
        <v>13</v>
      </c>
      <c r="B30" s="4" t="s">
        <v>8</v>
      </c>
      <c r="C30" s="1">
        <v>300</v>
      </c>
      <c r="D30" s="1">
        <v>10</v>
      </c>
      <c r="E30" s="1">
        <v>30</v>
      </c>
      <c r="F30" s="1">
        <v>15</v>
      </c>
    </row>
    <row r="31" spans="1:6" ht="12.75">
      <c r="A31" s="1">
        <v>11</v>
      </c>
      <c r="B31" s="4" t="s">
        <v>12</v>
      </c>
      <c r="C31" s="1" t="s">
        <v>47</v>
      </c>
      <c r="D31" s="1">
        <v>2</v>
      </c>
      <c r="E31" s="1">
        <v>30</v>
      </c>
      <c r="F31" s="1">
        <v>15</v>
      </c>
    </row>
    <row r="32" spans="1:3" ht="14.25">
      <c r="A32" s="1">
        <v>12</v>
      </c>
      <c r="B32" s="4" t="s">
        <v>16</v>
      </c>
      <c r="C32" s="1" t="s">
        <v>48</v>
      </c>
    </row>
    <row r="34" spans="1:2" ht="14.25">
      <c r="A34" s="13" t="s">
        <v>49</v>
      </c>
      <c r="B34" s="5" t="s">
        <v>50</v>
      </c>
    </row>
    <row r="35" spans="1:2" ht="14.25">
      <c r="A35" s="13"/>
      <c r="B35" s="5"/>
    </row>
    <row r="36" spans="1:3" ht="14.25">
      <c r="A36" s="13"/>
      <c r="B36" s="5"/>
      <c r="C36" s="7" t="s">
        <v>51</v>
      </c>
    </row>
    <row r="37" spans="1:2" ht="12.75">
      <c r="A37" s="14" t="s">
        <v>52</v>
      </c>
      <c r="B37" s="7" t="s">
        <v>53</v>
      </c>
    </row>
    <row r="38" spans="1:2" ht="12.75">
      <c r="A38" s="14" t="s">
        <v>54</v>
      </c>
      <c r="B38" s="5" t="s">
        <v>55</v>
      </c>
    </row>
    <row r="39" spans="1:9" ht="12.75">
      <c r="A39" s="14" t="s">
        <v>56</v>
      </c>
      <c r="B39" s="118" t="s">
        <v>57</v>
      </c>
      <c r="C39" s="118"/>
      <c r="D39" s="118"/>
      <c r="E39" s="118"/>
      <c r="F39" s="118"/>
      <c r="G39" s="118"/>
      <c r="H39" s="118"/>
      <c r="I39" s="118"/>
    </row>
    <row r="40" spans="1:2" ht="12.75">
      <c r="A40" s="14" t="s">
        <v>58</v>
      </c>
      <c r="B40" s="5" t="s">
        <v>59</v>
      </c>
    </row>
  </sheetData>
  <sheetProtection selectLockedCells="1" selectUnlockedCells="1"/>
  <mergeCells count="6">
    <mergeCell ref="B18:I19"/>
    <mergeCell ref="A20:A21"/>
    <mergeCell ref="B20:I21"/>
    <mergeCell ref="B24:I24"/>
    <mergeCell ref="B25:I25"/>
    <mergeCell ref="B39:I39"/>
  </mergeCells>
  <printOptions/>
  <pageMargins left="1.3402777777777777" right="0.55" top="0.787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17"/>
  <sheetViews>
    <sheetView tabSelected="1" zoomScaleSheetLayoutView="55" workbookViewId="0" topLeftCell="A1">
      <selection activeCell="BR10" sqref="BR10"/>
    </sheetView>
  </sheetViews>
  <sheetFormatPr defaultColWidth="9.140625" defaultRowHeight="12.75"/>
  <cols>
    <col min="1" max="1" width="1.421875" style="16" customWidth="1"/>
    <col min="2" max="13" width="3.28125" style="16" customWidth="1"/>
    <col min="14" max="14" width="4.8515625" style="16" customWidth="1"/>
    <col min="15" max="15" width="1.57421875" style="16" customWidth="1"/>
    <col min="16" max="16" width="2.8515625" style="16" customWidth="1"/>
    <col min="17" max="27" width="2.28125" style="16" customWidth="1"/>
    <col min="28" max="28" width="2.8515625" style="16" customWidth="1"/>
    <col min="29" max="29" width="2.28125" style="16" customWidth="1"/>
    <col min="30" max="30" width="4.140625" style="16" customWidth="1"/>
    <col min="31" max="32" width="2.421875" style="16" customWidth="1"/>
    <col min="33" max="33" width="2.28125" style="16" customWidth="1"/>
    <col min="34" max="34" width="4.28125" style="16" customWidth="1"/>
    <col min="35" max="35" width="1.7109375" style="16" customWidth="1"/>
    <col min="36" max="36" width="1.8515625" style="16" hidden="1" customWidth="1"/>
    <col min="37" max="39" width="5.7109375" style="53" hidden="1" customWidth="1"/>
    <col min="40" max="40" width="1.7109375" style="16" hidden="1" customWidth="1"/>
    <col min="41" max="41" width="8.28125" style="53" hidden="1" customWidth="1"/>
    <col min="42" max="43" width="7.7109375" style="53" hidden="1" customWidth="1"/>
    <col min="44" max="44" width="8.421875" style="53" hidden="1" customWidth="1"/>
    <col min="45" max="45" width="7.7109375" style="53" hidden="1" customWidth="1"/>
    <col min="46" max="46" width="8.8515625" style="53" hidden="1" customWidth="1"/>
    <col min="47" max="47" width="2.00390625" style="53" hidden="1" customWidth="1"/>
    <col min="48" max="48" width="5.8515625" style="16" hidden="1" customWidth="1"/>
    <col min="49" max="51" width="7.7109375" style="53" hidden="1" customWidth="1"/>
    <col min="52" max="54" width="7.7109375" style="52" hidden="1" customWidth="1"/>
    <col min="55" max="56" width="7.7109375" style="53" hidden="1" customWidth="1"/>
    <col min="57" max="63" width="7.7109375" style="16" hidden="1" customWidth="1"/>
    <col min="64" max="64" width="1.8515625" style="16" hidden="1" customWidth="1"/>
    <col min="65" max="65" width="37.00390625" style="16" hidden="1" customWidth="1"/>
    <col min="66" max="68" width="2.7109375" style="16" customWidth="1"/>
    <col min="69" max="16384" width="9.140625" style="16" customWidth="1"/>
  </cols>
  <sheetData>
    <row r="1" spans="2:56" s="50" customFormat="1" ht="20.25">
      <c r="B1" s="137" t="s">
        <v>183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8"/>
      <c r="AI1" s="48"/>
      <c r="AJ1" s="48"/>
      <c r="AK1" s="49"/>
      <c r="AL1" s="49"/>
      <c r="AM1" s="49"/>
      <c r="AO1" s="49"/>
      <c r="AP1" s="49"/>
      <c r="AQ1" s="49"/>
      <c r="AR1" s="49"/>
      <c r="AS1" s="49"/>
      <c r="AT1" s="49"/>
      <c r="AU1" s="49"/>
      <c r="AW1" s="49"/>
      <c r="AX1" s="49"/>
      <c r="AY1" s="49"/>
      <c r="AZ1" s="51"/>
      <c r="BA1" s="51"/>
      <c r="BB1" s="51"/>
      <c r="BC1" s="49"/>
      <c r="BD1" s="49"/>
    </row>
    <row r="2" spans="2:36" ht="12.7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8"/>
      <c r="AI2" s="52"/>
      <c r="AJ2" s="52"/>
    </row>
    <row r="3" spans="2:36" ht="12.75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8"/>
      <c r="AI3" s="52"/>
      <c r="AJ3" s="52"/>
    </row>
    <row r="4" spans="2:36" ht="12.7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 t="s">
        <v>60</v>
      </c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8"/>
      <c r="AI4" s="53"/>
      <c r="AJ4" s="53"/>
    </row>
    <row r="5" spans="2:36" ht="12.7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 t="s">
        <v>61</v>
      </c>
      <c r="Y5" s="139"/>
      <c r="Z5" s="139"/>
      <c r="AA5" s="139"/>
      <c r="AB5" s="139"/>
      <c r="AC5" s="139"/>
      <c r="AD5" s="139"/>
      <c r="AE5" s="139"/>
      <c r="AF5" s="139"/>
      <c r="AG5" s="139"/>
      <c r="AH5" s="138"/>
      <c r="AI5" s="53"/>
      <c r="AJ5" s="53"/>
    </row>
    <row r="6" spans="2:36" ht="12.75">
      <c r="B6" s="140" t="s">
        <v>182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38"/>
      <c r="AI6" s="54"/>
      <c r="AJ6" s="54"/>
    </row>
    <row r="7" spans="2:36" ht="12.7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38"/>
      <c r="AI7" s="53"/>
      <c r="AJ7" s="53"/>
    </row>
    <row r="8" spans="2:36" ht="12.75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38"/>
      <c r="AI8" s="53"/>
      <c r="AJ8" s="53"/>
    </row>
    <row r="9" spans="2:36" ht="12.75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38"/>
      <c r="AI9" s="53"/>
      <c r="AJ9" s="53"/>
    </row>
    <row r="10" spans="2:56" s="56" customFormat="1" ht="19.5" customHeight="1">
      <c r="B10" s="142" t="s">
        <v>62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38"/>
      <c r="AI10" s="55"/>
      <c r="AJ10" s="55"/>
      <c r="AK10" s="52"/>
      <c r="AL10" s="52"/>
      <c r="AM10" s="52"/>
      <c r="AO10" s="52"/>
      <c r="AP10" s="52"/>
      <c r="AQ10" s="52"/>
      <c r="AR10" s="52"/>
      <c r="AS10" s="52"/>
      <c r="AT10" s="52"/>
      <c r="AU10" s="52"/>
      <c r="AW10" s="52"/>
      <c r="AX10" s="52"/>
      <c r="AY10" s="52"/>
      <c r="AZ10" s="52"/>
      <c r="BA10" s="52"/>
      <c r="BB10" s="52"/>
      <c r="BC10" s="52"/>
      <c r="BD10" s="52"/>
    </row>
    <row r="11" spans="2:56" s="58" customFormat="1" ht="14.25" customHeight="1">
      <c r="B11" s="143"/>
      <c r="C11" s="144" t="s">
        <v>63</v>
      </c>
      <c r="D11" s="144"/>
      <c r="E11" s="144"/>
      <c r="F11" s="144"/>
      <c r="G11" s="144"/>
      <c r="H11" s="144"/>
      <c r="I11" s="144"/>
      <c r="J11" s="145" t="s">
        <v>169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38"/>
      <c r="AI11" s="57"/>
      <c r="AJ11" s="57"/>
      <c r="AK11" s="52"/>
      <c r="AL11" s="52"/>
      <c r="AM11" s="52"/>
      <c r="AN11" s="38"/>
      <c r="AO11" s="52"/>
      <c r="AP11" s="52"/>
      <c r="AQ11" s="53"/>
      <c r="AR11" s="53"/>
      <c r="AS11" s="53"/>
      <c r="AT11" s="53"/>
      <c r="AU11" s="53"/>
      <c r="AW11" s="52"/>
      <c r="AX11" s="52"/>
      <c r="AY11" s="52"/>
      <c r="AZ11" s="52"/>
      <c r="BA11" s="52"/>
      <c r="BB11" s="52"/>
      <c r="BC11" s="53"/>
      <c r="BD11" s="53"/>
    </row>
    <row r="12" spans="2:51" ht="15" customHeight="1" thickBot="1">
      <c r="B12" s="143"/>
      <c r="C12" s="146" t="s">
        <v>64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59"/>
      <c r="T12" s="147" t="s">
        <v>9</v>
      </c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38"/>
      <c r="AI12" s="57"/>
      <c r="AJ12" s="57"/>
      <c r="AK12" s="52"/>
      <c r="AL12" s="52"/>
      <c r="AM12" s="52"/>
      <c r="AN12" s="56"/>
      <c r="AO12" s="52"/>
      <c r="AP12" s="52"/>
      <c r="AW12" s="52"/>
      <c r="AX12" s="52"/>
      <c r="AY12" s="52"/>
    </row>
    <row r="13" spans="2:51" ht="12" customHeight="1">
      <c r="B13" s="143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38"/>
      <c r="AI13" s="57"/>
      <c r="AJ13" s="57"/>
      <c r="AK13" s="52"/>
      <c r="AL13" s="52"/>
      <c r="AM13" s="52"/>
      <c r="AN13" s="56"/>
      <c r="AO13" s="52"/>
      <c r="AP13" s="52"/>
      <c r="AW13" s="52"/>
      <c r="AX13" s="52"/>
      <c r="AY13" s="52"/>
    </row>
    <row r="14" spans="2:51" ht="12" customHeight="1">
      <c r="B14" s="143"/>
      <c r="C14" s="149" t="s">
        <v>65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1" t="s">
        <v>169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38"/>
      <c r="AI14" s="57"/>
      <c r="AJ14" s="57"/>
      <c r="AK14" s="52"/>
      <c r="AL14" s="52"/>
      <c r="AM14" s="52"/>
      <c r="AN14" s="56"/>
      <c r="AO14" s="52"/>
      <c r="AP14" s="52"/>
      <c r="AW14" s="52"/>
      <c r="AX14" s="52"/>
      <c r="AY14" s="52"/>
    </row>
    <row r="15" spans="2:51" ht="15.75">
      <c r="B15" s="143"/>
      <c r="C15" s="149" t="s">
        <v>66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1" t="s">
        <v>169</v>
      </c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38"/>
      <c r="AI15" s="57"/>
      <c r="AJ15" s="57"/>
      <c r="AK15" s="52"/>
      <c r="AL15" s="52"/>
      <c r="AM15" s="52"/>
      <c r="AN15" s="56"/>
      <c r="AO15" s="52"/>
      <c r="AP15" s="52"/>
      <c r="AW15" s="52"/>
      <c r="AX15" s="52"/>
      <c r="AY15" s="52"/>
    </row>
    <row r="16" spans="2:51" ht="15.75">
      <c r="B16" s="143"/>
      <c r="C16" s="149" t="s">
        <v>67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1" t="s">
        <v>169</v>
      </c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38"/>
      <c r="AI16" s="57"/>
      <c r="AJ16" s="57"/>
      <c r="AK16" s="52"/>
      <c r="AL16" s="52"/>
      <c r="AM16" s="52"/>
      <c r="AN16" s="56"/>
      <c r="AO16" s="52"/>
      <c r="AP16" s="52"/>
      <c r="AW16" s="52"/>
      <c r="AX16" s="52"/>
      <c r="AY16" s="52"/>
    </row>
    <row r="17" spans="2:51" ht="42" customHeight="1">
      <c r="B17" s="14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51" t="s">
        <v>169</v>
      </c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38"/>
      <c r="AI17" s="57"/>
      <c r="AJ17" s="57"/>
      <c r="AK17" s="52"/>
      <c r="AL17" s="52"/>
      <c r="AM17" s="52"/>
      <c r="AN17" s="56"/>
      <c r="AO17" s="52"/>
      <c r="AP17" s="52"/>
      <c r="AW17" s="52"/>
      <c r="AX17" s="52"/>
      <c r="AY17" s="52"/>
    </row>
    <row r="18" spans="2:51" ht="15.75">
      <c r="B18" s="143"/>
      <c r="C18" s="149" t="s">
        <v>68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50" t="s">
        <v>169</v>
      </c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38"/>
      <c r="AI18" s="57"/>
      <c r="AJ18" s="57"/>
      <c r="AK18" s="52"/>
      <c r="AL18" s="52"/>
      <c r="AM18" s="52"/>
      <c r="AN18" s="56"/>
      <c r="AO18" s="52"/>
      <c r="AP18" s="52"/>
      <c r="AW18" s="52"/>
      <c r="AX18" s="52"/>
      <c r="AY18" s="52"/>
    </row>
    <row r="19" spans="2:51" ht="12" customHeight="1">
      <c r="B19" s="143"/>
      <c r="C19" s="153" t="s">
        <v>69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4" t="s">
        <v>169</v>
      </c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38"/>
      <c r="AI19" s="57"/>
      <c r="AJ19" s="57"/>
      <c r="AK19" s="52"/>
      <c r="AL19" s="52"/>
      <c r="AM19" s="52"/>
      <c r="AN19" s="56"/>
      <c r="AO19" s="52"/>
      <c r="AP19" s="52"/>
      <c r="AW19" s="52"/>
      <c r="AX19" s="52"/>
      <c r="AY19" s="52"/>
    </row>
    <row r="20" spans="2:51" ht="12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8"/>
      <c r="AI20" s="57"/>
      <c r="AJ20" s="57"/>
      <c r="AK20" s="52"/>
      <c r="AL20" s="52"/>
      <c r="AM20" s="52"/>
      <c r="AN20" s="56"/>
      <c r="AO20" s="52"/>
      <c r="AP20" s="52"/>
      <c r="AW20" s="52"/>
      <c r="AX20" s="52"/>
      <c r="AY20" s="52"/>
    </row>
    <row r="21" spans="2:54" ht="12" customHeight="1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60" t="s">
        <v>176</v>
      </c>
      <c r="P21" s="60"/>
      <c r="Q21" s="60"/>
      <c r="R21" s="60"/>
      <c r="S21" s="60"/>
      <c r="T21" s="60"/>
      <c r="U21" s="133"/>
      <c r="V21" s="133"/>
      <c r="W21" s="133" t="s">
        <v>177</v>
      </c>
      <c r="X21" s="133"/>
      <c r="Y21" s="133"/>
      <c r="Z21" s="133"/>
      <c r="AA21" s="154" t="s">
        <v>169</v>
      </c>
      <c r="AB21" s="154"/>
      <c r="AC21" s="154"/>
      <c r="AD21" s="154"/>
      <c r="AE21" s="154"/>
      <c r="AF21" s="154"/>
      <c r="AG21" s="154"/>
      <c r="AH21" s="138"/>
      <c r="AI21" s="57"/>
      <c r="AJ21" s="57"/>
      <c r="AK21" s="52"/>
      <c r="AL21" s="52"/>
      <c r="AM21" s="52"/>
      <c r="AN21" s="56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2:51" ht="12" customHeight="1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4" t="s">
        <v>178</v>
      </c>
      <c r="P22" s="134"/>
      <c r="Q22" s="134"/>
      <c r="R22" s="134"/>
      <c r="S22" s="134"/>
      <c r="T22" s="134"/>
      <c r="U22" s="133"/>
      <c r="V22" s="133"/>
      <c r="W22" s="133" t="s">
        <v>177</v>
      </c>
      <c r="X22" s="133"/>
      <c r="Y22" s="133"/>
      <c r="Z22" s="133"/>
      <c r="AA22" s="154" t="s">
        <v>169</v>
      </c>
      <c r="AB22" s="154"/>
      <c r="AC22" s="154"/>
      <c r="AD22" s="154"/>
      <c r="AE22" s="154"/>
      <c r="AF22" s="154"/>
      <c r="AG22" s="154"/>
      <c r="AH22" s="138"/>
      <c r="AI22" s="57"/>
      <c r="AJ22" s="57"/>
      <c r="AK22" s="52"/>
      <c r="AL22" s="52"/>
      <c r="AM22" s="52"/>
      <c r="AN22" s="56"/>
      <c r="AO22" s="52"/>
      <c r="AP22" s="52"/>
      <c r="AW22" s="52"/>
      <c r="AX22" s="52"/>
      <c r="AY22" s="52"/>
    </row>
    <row r="23" spans="2:51" ht="15.75" customHeight="1">
      <c r="B23" s="135" t="s">
        <v>70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8"/>
      <c r="AI23" s="57"/>
      <c r="AJ23" s="57"/>
      <c r="AK23" s="52"/>
      <c r="AL23" s="52"/>
      <c r="AM23" s="52"/>
      <c r="AN23" s="56"/>
      <c r="AO23" s="52"/>
      <c r="AP23" s="52"/>
      <c r="AW23" s="52"/>
      <c r="AX23" s="52"/>
      <c r="AY23" s="52"/>
    </row>
    <row r="24" spans="2:51" ht="13.5" customHeight="1">
      <c r="B24" s="136" t="s">
        <v>71</v>
      </c>
      <c r="C24" s="155" t="s">
        <v>72</v>
      </c>
      <c r="D24" s="155"/>
      <c r="E24" s="155"/>
      <c r="F24" s="155" t="s">
        <v>73</v>
      </c>
      <c r="G24" s="155"/>
      <c r="H24" s="155"/>
      <c r="I24" s="156" t="s">
        <v>74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5" t="s">
        <v>15</v>
      </c>
      <c r="V24" s="155"/>
      <c r="W24" s="155"/>
      <c r="X24" s="155"/>
      <c r="Y24" s="155"/>
      <c r="Z24" s="155" t="s">
        <v>75</v>
      </c>
      <c r="AA24" s="155"/>
      <c r="AB24" s="155"/>
      <c r="AC24" s="155"/>
      <c r="AD24" s="155" t="s">
        <v>76</v>
      </c>
      <c r="AE24" s="155"/>
      <c r="AF24" s="155"/>
      <c r="AG24" s="155"/>
      <c r="AH24" s="138"/>
      <c r="AI24" s="57"/>
      <c r="AJ24" s="57"/>
      <c r="AK24" s="52"/>
      <c r="AL24" s="52"/>
      <c r="AM24" s="52"/>
      <c r="AN24" s="56"/>
      <c r="AO24" s="52"/>
      <c r="AP24" s="52"/>
      <c r="AW24" s="52"/>
      <c r="AX24" s="52"/>
      <c r="AY24" s="52"/>
    </row>
    <row r="25" spans="2:51" ht="12.75" customHeight="1">
      <c r="B25" s="136"/>
      <c r="C25" s="155"/>
      <c r="D25" s="155"/>
      <c r="E25" s="155"/>
      <c r="F25" s="155"/>
      <c r="G25" s="155"/>
      <c r="H25" s="155"/>
      <c r="I25" s="156" t="s">
        <v>77</v>
      </c>
      <c r="J25" s="156"/>
      <c r="K25" s="156"/>
      <c r="L25" s="157" t="s">
        <v>78</v>
      </c>
      <c r="M25" s="157"/>
      <c r="N25" s="157"/>
      <c r="O25" s="157"/>
      <c r="P25" s="155" t="s">
        <v>79</v>
      </c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38"/>
      <c r="AI25" s="57"/>
      <c r="AJ25" s="57"/>
      <c r="AK25" s="52"/>
      <c r="AL25" s="52"/>
      <c r="AM25" s="52"/>
      <c r="AN25" s="56"/>
      <c r="AO25" s="52"/>
      <c r="AP25" s="52"/>
      <c r="AW25" s="52"/>
      <c r="AX25" s="52"/>
      <c r="AY25" s="52"/>
    </row>
    <row r="26" spans="2:51" ht="15.75">
      <c r="B26" s="136"/>
      <c r="C26" s="155"/>
      <c r="D26" s="155"/>
      <c r="E26" s="155"/>
      <c r="F26" s="155"/>
      <c r="G26" s="155"/>
      <c r="H26" s="155"/>
      <c r="I26" s="156"/>
      <c r="J26" s="156"/>
      <c r="K26" s="156"/>
      <c r="L26" s="157"/>
      <c r="M26" s="157"/>
      <c r="N26" s="157"/>
      <c r="O26" s="157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38"/>
      <c r="AI26" s="57"/>
      <c r="AJ26" s="57"/>
      <c r="AK26" s="52"/>
      <c r="AL26" s="52"/>
      <c r="AM26" s="52"/>
      <c r="AN26" s="56"/>
      <c r="AO26" s="52"/>
      <c r="AP26" s="52"/>
      <c r="AW26" s="52"/>
      <c r="AX26" s="52"/>
      <c r="AY26" s="52"/>
    </row>
    <row r="27" spans="2:51" ht="15.75">
      <c r="B27" s="136"/>
      <c r="C27" s="155"/>
      <c r="D27" s="155"/>
      <c r="E27" s="155"/>
      <c r="F27" s="155"/>
      <c r="G27" s="155"/>
      <c r="H27" s="155"/>
      <c r="I27" s="156"/>
      <c r="J27" s="156"/>
      <c r="K27" s="156"/>
      <c r="L27" s="157"/>
      <c r="M27" s="157"/>
      <c r="N27" s="157"/>
      <c r="O27" s="157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38"/>
      <c r="AI27" s="57"/>
      <c r="AJ27" s="57"/>
      <c r="AK27" s="52"/>
      <c r="AL27" s="52"/>
      <c r="AM27" s="52"/>
      <c r="AN27" s="56"/>
      <c r="AO27" s="52"/>
      <c r="AP27" s="52"/>
      <c r="AW27" s="52"/>
      <c r="AX27" s="52"/>
      <c r="AY27" s="52"/>
    </row>
    <row r="28" spans="2:51" ht="15.75">
      <c r="B28" s="136"/>
      <c r="C28" s="158" t="s">
        <v>80</v>
      </c>
      <c r="D28" s="158"/>
      <c r="E28" s="158"/>
      <c r="F28" s="158" t="s">
        <v>80</v>
      </c>
      <c r="G28" s="158"/>
      <c r="H28" s="158"/>
      <c r="I28" s="158" t="s">
        <v>80</v>
      </c>
      <c r="J28" s="158"/>
      <c r="K28" s="158"/>
      <c r="L28" s="158" t="s">
        <v>80</v>
      </c>
      <c r="M28" s="158"/>
      <c r="N28" s="158"/>
      <c r="O28" s="158"/>
      <c r="P28" s="158" t="s">
        <v>80</v>
      </c>
      <c r="Q28" s="158"/>
      <c r="R28" s="158"/>
      <c r="S28" s="158"/>
      <c r="T28" s="158"/>
      <c r="U28" s="158" t="s">
        <v>80</v>
      </c>
      <c r="V28" s="158"/>
      <c r="W28" s="158"/>
      <c r="X28" s="158"/>
      <c r="Y28" s="158"/>
      <c r="Z28" s="158" t="s">
        <v>80</v>
      </c>
      <c r="AA28" s="158"/>
      <c r="AB28" s="158"/>
      <c r="AC28" s="158"/>
      <c r="AD28" s="158" t="s">
        <v>80</v>
      </c>
      <c r="AE28" s="158"/>
      <c r="AF28" s="158"/>
      <c r="AG28" s="158"/>
      <c r="AH28" s="138"/>
      <c r="AI28" s="57"/>
      <c r="AJ28" s="57"/>
      <c r="AK28" s="52"/>
      <c r="AL28" s="52"/>
      <c r="AM28" s="52"/>
      <c r="AN28" s="56"/>
      <c r="AO28" s="52"/>
      <c r="AP28" s="52"/>
      <c r="AW28" s="52"/>
      <c r="AX28" s="52"/>
      <c r="AY28" s="52"/>
    </row>
    <row r="29" spans="2:51" ht="15" customHeight="1">
      <c r="B29" s="17" t="s">
        <v>81</v>
      </c>
      <c r="C29" s="159">
        <v>30</v>
      </c>
      <c r="D29" s="160"/>
      <c r="E29" s="161"/>
      <c r="F29" s="159"/>
      <c r="G29" s="160"/>
      <c r="H29" s="161"/>
      <c r="I29" s="159"/>
      <c r="J29" s="160"/>
      <c r="K29" s="161"/>
      <c r="L29" s="162"/>
      <c r="M29" s="163"/>
      <c r="N29" s="163"/>
      <c r="O29" s="164"/>
      <c r="P29" s="165"/>
      <c r="Q29" s="166"/>
      <c r="R29" s="166"/>
      <c r="S29" s="166"/>
      <c r="T29" s="167"/>
      <c r="U29" s="159"/>
      <c r="V29" s="160"/>
      <c r="W29" s="160"/>
      <c r="X29" s="160"/>
      <c r="Y29" s="161"/>
      <c r="Z29" s="159"/>
      <c r="AA29" s="160"/>
      <c r="AB29" s="160"/>
      <c r="AC29" s="161"/>
      <c r="AD29" s="169"/>
      <c r="AE29" s="169"/>
      <c r="AF29" s="169"/>
      <c r="AG29" s="169"/>
      <c r="AH29" s="138"/>
      <c r="AI29" s="57"/>
      <c r="AJ29" s="57"/>
      <c r="AK29" s="52"/>
      <c r="AL29" s="52"/>
      <c r="AM29" s="52"/>
      <c r="AN29" s="56"/>
      <c r="AO29" s="52"/>
      <c r="AP29" s="52"/>
      <c r="AW29" s="52"/>
      <c r="AX29" s="52"/>
      <c r="AY29" s="52"/>
    </row>
    <row r="30" spans="2:51" ht="15" customHeight="1">
      <c r="B30" s="17" t="s">
        <v>82</v>
      </c>
      <c r="C30" s="159"/>
      <c r="D30" s="160"/>
      <c r="E30" s="161"/>
      <c r="F30" s="159"/>
      <c r="G30" s="160"/>
      <c r="H30" s="161"/>
      <c r="I30" s="162"/>
      <c r="J30" s="163"/>
      <c r="K30" s="164"/>
      <c r="L30" s="162"/>
      <c r="M30" s="163"/>
      <c r="N30" s="163"/>
      <c r="O30" s="164"/>
      <c r="P30" s="170"/>
      <c r="Q30" s="171"/>
      <c r="R30" s="171"/>
      <c r="S30" s="171"/>
      <c r="T30" s="172"/>
      <c r="U30" s="162"/>
      <c r="V30" s="163"/>
      <c r="W30" s="163"/>
      <c r="X30" s="163"/>
      <c r="Y30" s="164"/>
      <c r="Z30" s="162"/>
      <c r="AA30" s="163"/>
      <c r="AB30" s="163"/>
      <c r="AC30" s="164"/>
      <c r="AD30" s="169"/>
      <c r="AE30" s="169"/>
      <c r="AF30" s="169"/>
      <c r="AG30" s="169"/>
      <c r="AH30" s="138"/>
      <c r="AI30" s="57"/>
      <c r="AJ30" s="57"/>
      <c r="AK30" s="52"/>
      <c r="AL30" s="52"/>
      <c r="AM30" s="52"/>
      <c r="AN30" s="56"/>
      <c r="AO30" s="52"/>
      <c r="AP30" s="52"/>
      <c r="AW30" s="52"/>
      <c r="AX30" s="52"/>
      <c r="AY30" s="52"/>
    </row>
    <row r="31" spans="2:36" ht="15" customHeight="1">
      <c r="B31" s="17" t="s">
        <v>83</v>
      </c>
      <c r="C31" s="177"/>
      <c r="D31" s="177"/>
      <c r="E31" s="177"/>
      <c r="F31" s="177"/>
      <c r="G31" s="177"/>
      <c r="H31" s="177"/>
      <c r="I31" s="178"/>
      <c r="J31" s="178"/>
      <c r="K31" s="178"/>
      <c r="L31" s="177"/>
      <c r="M31" s="177"/>
      <c r="N31" s="177"/>
      <c r="O31" s="177"/>
      <c r="P31" s="177"/>
      <c r="Q31" s="177"/>
      <c r="R31" s="177"/>
      <c r="S31" s="177"/>
      <c r="T31" s="177"/>
      <c r="U31" s="168"/>
      <c r="V31" s="168"/>
      <c r="W31" s="168"/>
      <c r="X31" s="168"/>
      <c r="Y31" s="168"/>
      <c r="Z31" s="177"/>
      <c r="AA31" s="177"/>
      <c r="AB31" s="177"/>
      <c r="AC31" s="177"/>
      <c r="AD31" s="177"/>
      <c r="AE31" s="177"/>
      <c r="AF31" s="177"/>
      <c r="AG31" s="177"/>
      <c r="AH31" s="138"/>
      <c r="AI31" s="57"/>
      <c r="AJ31" s="57"/>
    </row>
    <row r="32" spans="2:36" ht="1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52"/>
      <c r="AJ32" s="52"/>
    </row>
    <row r="33" spans="2:36" ht="15" customHeight="1">
      <c r="B33" s="187" t="s">
        <v>84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61"/>
      <c r="AJ33" s="61"/>
    </row>
    <row r="34" spans="2:36" ht="15" customHeight="1">
      <c r="B34" s="41" t="s">
        <v>85</v>
      </c>
      <c r="C34" s="188" t="s">
        <v>86</v>
      </c>
      <c r="D34" s="189"/>
      <c r="E34" s="189"/>
      <c r="F34" s="189"/>
      <c r="G34" s="189"/>
      <c r="H34" s="189"/>
      <c r="I34" s="189"/>
      <c r="J34" s="189"/>
      <c r="K34" s="189"/>
      <c r="L34" s="35" t="s">
        <v>87</v>
      </c>
      <c r="M34" s="190">
        <f>M35+M36+M37</f>
        <v>0</v>
      </c>
      <c r="N34" s="191"/>
      <c r="O34" s="175" t="s">
        <v>88</v>
      </c>
      <c r="P34" s="176"/>
      <c r="Q34" s="18"/>
      <c r="R34" s="173" t="s">
        <v>89</v>
      </c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5" t="s">
        <v>90</v>
      </c>
      <c r="AE34" s="175"/>
      <c r="AF34" s="175" t="s">
        <v>91</v>
      </c>
      <c r="AG34" s="175"/>
      <c r="AH34" s="176"/>
      <c r="AI34" s="61"/>
      <c r="AJ34" s="61"/>
    </row>
    <row r="35" spans="2:36" ht="15" customHeight="1">
      <c r="B35" s="41"/>
      <c r="C35" s="19"/>
      <c r="D35" s="149" t="s">
        <v>92</v>
      </c>
      <c r="E35" s="149"/>
      <c r="F35" s="149"/>
      <c r="G35" s="149"/>
      <c r="H35" s="149"/>
      <c r="I35" s="149"/>
      <c r="J35" s="149"/>
      <c r="K35" s="149"/>
      <c r="L35" s="36" t="s">
        <v>163</v>
      </c>
      <c r="M35" s="179">
        <f>SUM(Q64,Q77,Q90)</f>
        <v>0</v>
      </c>
      <c r="N35" s="180"/>
      <c r="O35" s="181">
        <f>IF(M$34=0,"",M35/M$34*100)</f>
      </c>
      <c r="P35" s="182"/>
      <c r="Q35" s="20"/>
      <c r="R35" s="183" t="s">
        <v>77</v>
      </c>
      <c r="S35" s="184"/>
      <c r="T35" s="184"/>
      <c r="U35" s="184"/>
      <c r="V35" s="184"/>
      <c r="W35" s="184"/>
      <c r="X35" s="184"/>
      <c r="Y35" s="184"/>
      <c r="Z35" s="184"/>
      <c r="AA35" s="184"/>
      <c r="AB35" s="185" t="s">
        <v>164</v>
      </c>
      <c r="AC35" s="185"/>
      <c r="AD35" s="186">
        <f>BC91</f>
        <v>0</v>
      </c>
      <c r="AE35" s="186"/>
      <c r="AF35" s="186">
        <f>IF(OR(BD91&gt;0,BE91&gt;0),BD91+BE91,0)</f>
        <v>0</v>
      </c>
      <c r="AG35" s="186"/>
      <c r="AH35" s="193"/>
      <c r="AI35" s="61"/>
      <c r="AJ35" s="61"/>
    </row>
    <row r="36" spans="2:36" ht="15" customHeight="1">
      <c r="B36" s="41"/>
      <c r="C36" s="19"/>
      <c r="D36" s="149" t="s">
        <v>93</v>
      </c>
      <c r="E36" s="149"/>
      <c r="F36" s="149"/>
      <c r="G36" s="149"/>
      <c r="H36" s="149"/>
      <c r="I36" s="149"/>
      <c r="J36" s="149"/>
      <c r="K36" s="149"/>
      <c r="L36" s="36" t="s">
        <v>165</v>
      </c>
      <c r="M36" s="179">
        <f>SUM(T64,T77,T90)</f>
        <v>0</v>
      </c>
      <c r="N36" s="180"/>
      <c r="O36" s="181">
        <f>IF(M$34=0,"",M36/M$34*100)</f>
      </c>
      <c r="P36" s="182"/>
      <c r="Q36" s="20"/>
      <c r="R36" s="194" t="s">
        <v>94</v>
      </c>
      <c r="S36" s="195"/>
      <c r="T36" s="195"/>
      <c r="U36" s="195"/>
      <c r="V36" s="195"/>
      <c r="W36" s="195"/>
      <c r="X36" s="195"/>
      <c r="Y36" s="195"/>
      <c r="Z36" s="195"/>
      <c r="AA36" s="195"/>
      <c r="AB36" s="196" t="s">
        <v>166</v>
      </c>
      <c r="AC36" s="196"/>
      <c r="AD36" s="197">
        <f>BF91</f>
        <v>0</v>
      </c>
      <c r="AE36" s="197"/>
      <c r="AF36" s="197">
        <f>IF(OR(BG91&gt;0,BH91&gt;0),BG91+BH91,0)</f>
        <v>0</v>
      </c>
      <c r="AG36" s="197"/>
      <c r="AH36" s="198"/>
      <c r="AI36" s="61"/>
      <c r="AJ36" s="61"/>
    </row>
    <row r="37" spans="2:36" ht="15" customHeight="1">
      <c r="B37" s="41"/>
      <c r="C37" s="19"/>
      <c r="D37" s="149" t="s">
        <v>95</v>
      </c>
      <c r="E37" s="149"/>
      <c r="F37" s="149"/>
      <c r="G37" s="149"/>
      <c r="H37" s="149"/>
      <c r="I37" s="149"/>
      <c r="J37" s="149"/>
      <c r="K37" s="149"/>
      <c r="L37" s="36" t="s">
        <v>167</v>
      </c>
      <c r="M37" s="179">
        <f>SUM(W64,W77,W90)</f>
        <v>0</v>
      </c>
      <c r="N37" s="180"/>
      <c r="O37" s="181">
        <f>IF(M$34=0,"",M37/M$34*100)</f>
      </c>
      <c r="P37" s="182"/>
      <c r="Q37" s="20"/>
      <c r="R37" s="206" t="s">
        <v>96</v>
      </c>
      <c r="S37" s="207"/>
      <c r="T37" s="207"/>
      <c r="U37" s="207"/>
      <c r="V37" s="207"/>
      <c r="W37" s="207"/>
      <c r="X37" s="207"/>
      <c r="Y37" s="207"/>
      <c r="Z37" s="207"/>
      <c r="AA37" s="207"/>
      <c r="AB37" s="208" t="s">
        <v>168</v>
      </c>
      <c r="AC37" s="208"/>
      <c r="AD37" s="192">
        <f>BI91</f>
        <v>0</v>
      </c>
      <c r="AE37" s="192"/>
      <c r="AF37" s="192">
        <f>IF(OR(BJ91&gt;0,BK91&gt;0),BJ91+BK91,0)</f>
        <v>0</v>
      </c>
      <c r="AG37" s="192"/>
      <c r="AH37" s="199"/>
      <c r="AI37" s="61"/>
      <c r="AJ37" s="61"/>
    </row>
    <row r="38" spans="2:36" ht="15" customHeight="1">
      <c r="B38" s="41"/>
      <c r="C38" s="120" t="s">
        <v>97</v>
      </c>
      <c r="D38" s="121"/>
      <c r="E38" s="121"/>
      <c r="F38" s="121"/>
      <c r="G38" s="121"/>
      <c r="H38" s="121"/>
      <c r="I38" s="121"/>
      <c r="J38" s="121"/>
      <c r="K38" s="121"/>
      <c r="L38" s="122"/>
      <c r="M38" s="200">
        <v>0</v>
      </c>
      <c r="N38" s="201"/>
      <c r="O38" s="202" t="s">
        <v>91</v>
      </c>
      <c r="P38" s="203"/>
      <c r="Q38" s="21"/>
      <c r="R38" s="4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61"/>
      <c r="AJ38" s="61"/>
    </row>
    <row r="39" spans="2:36" ht="15" customHeight="1">
      <c r="B39" s="41"/>
      <c r="C39" s="41"/>
      <c r="D39" s="37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04" t="s">
        <v>98</v>
      </c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5">
        <f>SUM(AA64,AA77,AA90)</f>
        <v>450</v>
      </c>
      <c r="AF39" s="205"/>
      <c r="AG39" s="205"/>
      <c r="AH39" s="44" t="s">
        <v>99</v>
      </c>
      <c r="AI39" s="64"/>
      <c r="AJ39" s="64"/>
    </row>
    <row r="40" spans="2:36" ht="15" customHeight="1">
      <c r="B40" s="23" t="s">
        <v>100</v>
      </c>
      <c r="C40" s="209" t="s">
        <v>101</v>
      </c>
      <c r="D40" s="210"/>
      <c r="E40" s="210"/>
      <c r="F40" s="210"/>
      <c r="G40" s="210"/>
      <c r="H40" s="210"/>
      <c r="I40" s="175" t="s">
        <v>90</v>
      </c>
      <c r="J40" s="175"/>
      <c r="K40" s="175" t="s">
        <v>91</v>
      </c>
      <c r="L40" s="175"/>
      <c r="M40" s="175"/>
      <c r="N40" s="175" t="s">
        <v>88</v>
      </c>
      <c r="O40" s="175"/>
      <c r="P40" s="176"/>
      <c r="Q40" s="22"/>
      <c r="R40" s="187" t="s">
        <v>102</v>
      </c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211">
        <f>IF(AE39=0,"",INT(M34/AE39*1000+0.5)/10)</f>
        <v>0</v>
      </c>
      <c r="AF40" s="211"/>
      <c r="AG40" s="211"/>
      <c r="AH40" s="25" t="s">
        <v>88</v>
      </c>
      <c r="AI40" s="52"/>
      <c r="AJ40" s="52"/>
    </row>
    <row r="41" spans="2:36" ht="15" customHeight="1">
      <c r="B41" s="204"/>
      <c r="C41" s="183" t="s">
        <v>103</v>
      </c>
      <c r="D41" s="184"/>
      <c r="E41" s="184"/>
      <c r="F41" s="184"/>
      <c r="G41" s="184"/>
      <c r="H41" s="40" t="s">
        <v>104</v>
      </c>
      <c r="I41" s="186">
        <f>$AO91</f>
        <v>0</v>
      </c>
      <c r="J41" s="186"/>
      <c r="K41" s="212">
        <f>AP91</f>
        <v>0</v>
      </c>
      <c r="L41" s="212"/>
      <c r="M41" s="212"/>
      <c r="N41" s="181">
        <f>IF(SUM($K$41:$M$43)=0,"",K41/SUM($K$41:$M$43)*100)</f>
      </c>
      <c r="O41" s="181"/>
      <c r="P41" s="182"/>
      <c r="Q41" s="22"/>
      <c r="R41" s="22"/>
      <c r="S41" s="120"/>
      <c r="T41" s="121"/>
      <c r="U41" s="121"/>
      <c r="V41" s="121"/>
      <c r="W41" s="121"/>
      <c r="X41" s="121"/>
      <c r="Y41" s="121"/>
      <c r="Z41" s="121"/>
      <c r="AA41" s="122"/>
      <c r="AB41" s="185" t="s">
        <v>90</v>
      </c>
      <c r="AC41" s="186"/>
      <c r="AD41" s="186" t="s">
        <v>91</v>
      </c>
      <c r="AE41" s="186"/>
      <c r="AF41" s="186"/>
      <c r="AG41" s="22"/>
      <c r="AH41" s="22"/>
      <c r="AI41" s="52"/>
      <c r="AJ41" s="52"/>
    </row>
    <row r="42" spans="2:36" ht="15" customHeight="1">
      <c r="B42" s="204"/>
      <c r="C42" s="194" t="s">
        <v>105</v>
      </c>
      <c r="D42" s="195"/>
      <c r="E42" s="195"/>
      <c r="F42" s="195"/>
      <c r="G42" s="195"/>
      <c r="H42" s="42" t="s">
        <v>106</v>
      </c>
      <c r="I42" s="197">
        <f>$AQ91</f>
        <v>0</v>
      </c>
      <c r="J42" s="197"/>
      <c r="K42" s="218">
        <f>AR91</f>
        <v>0</v>
      </c>
      <c r="L42" s="218"/>
      <c r="M42" s="218"/>
      <c r="N42" s="181">
        <f>IF(SUM($K$41:$M$43)=0,"",K42/SUM($K$41:$M$43)*100)</f>
      </c>
      <c r="O42" s="181"/>
      <c r="P42" s="182"/>
      <c r="Q42" s="22"/>
      <c r="R42" s="22"/>
      <c r="S42" s="219" t="s">
        <v>107</v>
      </c>
      <c r="T42" s="220"/>
      <c r="U42" s="220"/>
      <c r="V42" s="220"/>
      <c r="W42" s="220"/>
      <c r="X42" s="220"/>
      <c r="Y42" s="220"/>
      <c r="Z42" s="221" t="s">
        <v>108</v>
      </c>
      <c r="AA42" s="221"/>
      <c r="AB42" s="222">
        <f>$AW91</f>
        <v>0</v>
      </c>
      <c r="AC42" s="222"/>
      <c r="AD42" s="222">
        <f>IF(OR(AX91&gt;0,AY91&gt;0),AX91+AY91,0)</f>
        <v>0</v>
      </c>
      <c r="AE42" s="222"/>
      <c r="AF42" s="223"/>
      <c r="AG42" s="22"/>
      <c r="AH42" s="22"/>
      <c r="AI42" s="52"/>
      <c r="AJ42" s="52"/>
    </row>
    <row r="43" spans="2:36" ht="15" customHeight="1">
      <c r="B43" s="204"/>
      <c r="C43" s="206" t="s">
        <v>109</v>
      </c>
      <c r="D43" s="207"/>
      <c r="E43" s="207"/>
      <c r="F43" s="207"/>
      <c r="G43" s="207"/>
      <c r="H43" s="45" t="s">
        <v>110</v>
      </c>
      <c r="I43" s="192">
        <f>$AS91</f>
        <v>0</v>
      </c>
      <c r="J43" s="192"/>
      <c r="K43" s="213">
        <f>AT91</f>
        <v>0</v>
      </c>
      <c r="L43" s="213"/>
      <c r="M43" s="213"/>
      <c r="N43" s="214">
        <f>IF(SUM($K$41:$M$43)=0,"",K43/SUM($K$41:$M$43)*100)</f>
      </c>
      <c r="O43" s="214"/>
      <c r="P43" s="215"/>
      <c r="Q43" s="22"/>
      <c r="R43" s="22"/>
      <c r="S43" s="206" t="s">
        <v>111</v>
      </c>
      <c r="T43" s="207"/>
      <c r="U43" s="207"/>
      <c r="V43" s="207"/>
      <c r="W43" s="207"/>
      <c r="X43" s="207"/>
      <c r="Y43" s="207"/>
      <c r="Z43" s="208" t="s">
        <v>112</v>
      </c>
      <c r="AA43" s="208"/>
      <c r="AB43" s="192">
        <f>$AZ91</f>
        <v>0</v>
      </c>
      <c r="AC43" s="192"/>
      <c r="AD43" s="192">
        <f>IF(OR(BA91&gt;0,BB91&gt;0),BA91+BB91,0)</f>
        <v>0</v>
      </c>
      <c r="AE43" s="192"/>
      <c r="AF43" s="199"/>
      <c r="AG43" s="22"/>
      <c r="AH43" s="22"/>
      <c r="AI43" s="52"/>
      <c r="AJ43" s="52"/>
    </row>
    <row r="44" spans="2:59" ht="15" customHeigh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52"/>
      <c r="AJ44" s="52"/>
      <c r="AK44" s="52"/>
      <c r="AL44" s="52"/>
      <c r="AM44" s="52"/>
      <c r="AN44" s="56"/>
      <c r="AO44" s="52"/>
      <c r="AP44" s="52"/>
      <c r="AQ44" s="52"/>
      <c r="AR44" s="52"/>
      <c r="AS44" s="52"/>
      <c r="AT44" s="52"/>
      <c r="AU44" s="52"/>
      <c r="AV44" s="56"/>
      <c r="AW44" s="52"/>
      <c r="AX44" s="52"/>
      <c r="AY44" s="52"/>
      <c r="BC44" s="52"/>
      <c r="BD44" s="52"/>
      <c r="BE44" s="56"/>
      <c r="BF44" s="56"/>
      <c r="BG44" s="56"/>
    </row>
    <row r="45" spans="2:59" ht="15" customHeight="1">
      <c r="B45" s="23" t="s">
        <v>113</v>
      </c>
      <c r="C45" s="225" t="s">
        <v>114</v>
      </c>
      <c r="D45" s="226"/>
      <c r="E45" s="226"/>
      <c r="F45" s="226"/>
      <c r="G45" s="226"/>
      <c r="H45" s="226"/>
      <c r="I45" s="226"/>
      <c r="J45" s="26"/>
      <c r="K45" s="227" t="s">
        <v>115</v>
      </c>
      <c r="L45" s="227"/>
      <c r="M45" s="227"/>
      <c r="N45" s="228">
        <f>$AK91</f>
        <v>0</v>
      </c>
      <c r="O45" s="228"/>
      <c r="P45" s="229" t="s">
        <v>116</v>
      </c>
      <c r="Q45" s="229"/>
      <c r="R45" s="229"/>
      <c r="S45" s="229"/>
      <c r="T45" s="229"/>
      <c r="U45" s="229"/>
      <c r="V45" s="229"/>
      <c r="W45" s="229"/>
      <c r="X45" s="228">
        <f>$AL91</f>
        <v>0</v>
      </c>
      <c r="Y45" s="121"/>
      <c r="Z45" s="216" t="s">
        <v>117</v>
      </c>
      <c r="AA45" s="217"/>
      <c r="AB45" s="217"/>
      <c r="AC45" s="217"/>
      <c r="AD45" s="217"/>
      <c r="AE45" s="217"/>
      <c r="AF45" s="121">
        <f>$AM91</f>
        <v>0</v>
      </c>
      <c r="AG45" s="121"/>
      <c r="AH45" s="27"/>
      <c r="AI45" s="38"/>
      <c r="AJ45" s="38"/>
      <c r="AK45" s="52"/>
      <c r="AL45" s="52"/>
      <c r="AM45" s="52"/>
      <c r="AN45" s="38"/>
      <c r="AO45" s="38"/>
      <c r="AP45" s="38"/>
      <c r="AQ45" s="38"/>
      <c r="AR45" s="38"/>
      <c r="AS45" s="38"/>
      <c r="AT45" s="38"/>
      <c r="AU45" s="38"/>
      <c r="AV45" s="38"/>
      <c r="AW45" s="52"/>
      <c r="AX45" s="52"/>
      <c r="AY45" s="52"/>
      <c r="BC45" s="38"/>
      <c r="BD45" s="38"/>
      <c r="BE45" s="38"/>
      <c r="BF45" s="56"/>
      <c r="BG45" s="56"/>
    </row>
    <row r="46" spans="2:59" ht="15" customHeight="1">
      <c r="B46" s="67"/>
      <c r="C46" s="56"/>
      <c r="D46" s="38"/>
      <c r="E46" s="38"/>
      <c r="F46" s="38"/>
      <c r="G46" s="38"/>
      <c r="H46" s="56"/>
      <c r="I46" s="52"/>
      <c r="J46" s="56"/>
      <c r="K46" s="52"/>
      <c r="L46" s="52"/>
      <c r="M46" s="56"/>
      <c r="N46" s="56"/>
      <c r="O46" s="56"/>
      <c r="P46" s="56"/>
      <c r="Q46" s="56"/>
      <c r="R46" s="56"/>
      <c r="S46" s="52"/>
      <c r="T46" s="56"/>
      <c r="U46" s="52"/>
      <c r="V46" s="68"/>
      <c r="W46" s="68"/>
      <c r="X46" s="56"/>
      <c r="Y46" s="38"/>
      <c r="Z46" s="38"/>
      <c r="AA46" s="38"/>
      <c r="AB46" s="38"/>
      <c r="AC46" s="56"/>
      <c r="AD46" s="52"/>
      <c r="AE46" s="56"/>
      <c r="AF46" s="52"/>
      <c r="AG46" s="68"/>
      <c r="AI46" s="38"/>
      <c r="AJ46" s="38"/>
      <c r="AK46" s="52"/>
      <c r="AL46" s="52"/>
      <c r="AM46" s="52"/>
      <c r="AN46" s="38"/>
      <c r="AO46" s="38"/>
      <c r="AP46" s="38"/>
      <c r="AQ46" s="38"/>
      <c r="AR46" s="38"/>
      <c r="AS46" s="38"/>
      <c r="AT46" s="38"/>
      <c r="AU46" s="38"/>
      <c r="AV46" s="38"/>
      <c r="AW46" s="52"/>
      <c r="AX46" s="52"/>
      <c r="AY46" s="52"/>
      <c r="BC46" s="38"/>
      <c r="BD46" s="38"/>
      <c r="BE46" s="38"/>
      <c r="BF46" s="56"/>
      <c r="BG46" s="56"/>
    </row>
    <row r="47" spans="2:59" ht="15" customHeight="1">
      <c r="B47" s="23" t="s">
        <v>118</v>
      </c>
      <c r="C47" s="28" t="s">
        <v>175</v>
      </c>
      <c r="D47" s="28"/>
      <c r="E47" s="28"/>
      <c r="F47" s="28"/>
      <c r="G47" s="28"/>
      <c r="H47" s="28"/>
      <c r="I47" s="28"/>
      <c r="J47" s="289" t="s">
        <v>169</v>
      </c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1"/>
      <c r="AI47" s="38"/>
      <c r="AJ47" s="38"/>
      <c r="AK47" s="52"/>
      <c r="AL47" s="52"/>
      <c r="AM47" s="52"/>
      <c r="AN47" s="38"/>
      <c r="AO47" s="38"/>
      <c r="AP47" s="38"/>
      <c r="AQ47" s="38"/>
      <c r="AR47" s="38"/>
      <c r="AS47" s="38"/>
      <c r="AT47" s="38"/>
      <c r="AU47" s="38"/>
      <c r="AV47" s="38"/>
      <c r="AW47" s="52"/>
      <c r="AX47" s="52"/>
      <c r="AY47" s="52"/>
      <c r="BC47" s="38"/>
      <c r="BD47" s="38"/>
      <c r="BE47" s="38"/>
      <c r="BF47" s="56"/>
      <c r="BG47" s="56"/>
    </row>
    <row r="48" spans="2:59" ht="15" customHeight="1">
      <c r="B48" s="67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38"/>
      <c r="AJ48" s="38"/>
      <c r="AK48" s="52"/>
      <c r="AL48" s="52"/>
      <c r="AM48" s="52"/>
      <c r="AN48" s="38"/>
      <c r="AO48" s="38"/>
      <c r="AP48" s="38"/>
      <c r="AQ48" s="38"/>
      <c r="AR48" s="38"/>
      <c r="AS48" s="38"/>
      <c r="AT48" s="38"/>
      <c r="AU48" s="38"/>
      <c r="AV48" s="38"/>
      <c r="AW48" s="52"/>
      <c r="AX48" s="52"/>
      <c r="AY48" s="52"/>
      <c r="BC48" s="38"/>
      <c r="BD48" s="38"/>
      <c r="BE48" s="38"/>
      <c r="BF48" s="56"/>
      <c r="BG48" s="56"/>
    </row>
    <row r="49" spans="2:59" ht="15" customHeight="1">
      <c r="B49" s="43" t="s">
        <v>119</v>
      </c>
      <c r="C49" s="232" t="s">
        <v>120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38"/>
      <c r="AJ49" s="52"/>
      <c r="AK49" s="52"/>
      <c r="AL49" s="52"/>
      <c r="AM49" s="52"/>
      <c r="AN49" s="56"/>
      <c r="AO49" s="52"/>
      <c r="AP49" s="52"/>
      <c r="AQ49" s="52"/>
      <c r="AR49" s="52"/>
      <c r="AS49" s="52"/>
      <c r="AT49" s="52"/>
      <c r="AU49" s="52"/>
      <c r="AV49" s="56"/>
      <c r="AW49" s="52"/>
      <c r="AX49" s="52"/>
      <c r="AY49" s="52"/>
      <c r="BC49" s="52"/>
      <c r="BD49" s="52"/>
      <c r="BE49" s="56"/>
      <c r="BF49" s="56"/>
      <c r="BG49" s="56"/>
    </row>
    <row r="50" spans="2:59" ht="15" customHeight="1">
      <c r="B50" s="4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8"/>
      <c r="AJ50" s="52"/>
      <c r="AK50" s="52"/>
      <c r="AL50" s="52"/>
      <c r="AM50" s="52"/>
      <c r="AN50" s="56"/>
      <c r="AO50" s="52"/>
      <c r="AP50" s="52"/>
      <c r="AQ50" s="52"/>
      <c r="AR50" s="52"/>
      <c r="AS50" s="52"/>
      <c r="AT50" s="52"/>
      <c r="AU50" s="52"/>
      <c r="AV50" s="56"/>
      <c r="AW50" s="52"/>
      <c r="AX50" s="52"/>
      <c r="AY50" s="52"/>
      <c r="BC50" s="52"/>
      <c r="BD50" s="52"/>
      <c r="BE50" s="56"/>
      <c r="BF50" s="56"/>
      <c r="BG50" s="56"/>
    </row>
    <row r="51" spans="2:36" ht="13.5" thickBot="1">
      <c r="B51" s="187" t="s">
        <v>121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54"/>
      <c r="AJ51" s="54"/>
    </row>
    <row r="52" spans="2:63" ht="13.5" customHeight="1" thickBot="1" thickTop="1">
      <c r="B52" s="29"/>
      <c r="C52" s="233" t="s">
        <v>122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4" t="s">
        <v>123</v>
      </c>
      <c r="R52" s="224"/>
      <c r="S52" s="224" t="s">
        <v>24</v>
      </c>
      <c r="T52" s="224"/>
      <c r="U52" s="224"/>
      <c r="V52" s="234" t="s">
        <v>124</v>
      </c>
      <c r="W52" s="234"/>
      <c r="X52" s="234"/>
      <c r="Y52" s="224" t="s">
        <v>2</v>
      </c>
      <c r="Z52" s="224"/>
      <c r="AA52" s="224" t="s">
        <v>26</v>
      </c>
      <c r="AB52" s="224"/>
      <c r="AC52" s="224" t="s">
        <v>125</v>
      </c>
      <c r="AD52" s="224"/>
      <c r="AE52" s="236" t="s">
        <v>126</v>
      </c>
      <c r="AF52" s="236"/>
      <c r="AG52" s="237" t="s">
        <v>127</v>
      </c>
      <c r="AH52" s="237"/>
      <c r="AI52" s="69"/>
      <c r="AJ52" s="69"/>
      <c r="AK52" s="230" t="s">
        <v>170</v>
      </c>
      <c r="AL52" s="230"/>
      <c r="AM52" s="230"/>
      <c r="AN52" s="63"/>
      <c r="AO52" s="231" t="s">
        <v>171</v>
      </c>
      <c r="AP52" s="231"/>
      <c r="AQ52" s="231"/>
      <c r="AR52" s="231"/>
      <c r="AS52" s="230"/>
      <c r="AT52" s="230"/>
      <c r="AU52" s="65"/>
      <c r="AV52" s="70" t="s">
        <v>128</v>
      </c>
      <c r="AW52" s="294" t="s">
        <v>172</v>
      </c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6"/>
    </row>
    <row r="53" spans="2:63" ht="12" customHeight="1" thickBot="1" thickTop="1">
      <c r="B53" s="47" t="s">
        <v>129</v>
      </c>
      <c r="C53" s="238" t="s">
        <v>130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 t="s">
        <v>131</v>
      </c>
      <c r="P53" s="238"/>
      <c r="Q53" s="235" t="s">
        <v>99</v>
      </c>
      <c r="R53" s="235"/>
      <c r="S53" s="46" t="s">
        <v>132</v>
      </c>
      <c r="T53" s="235" t="s">
        <v>99</v>
      </c>
      <c r="U53" s="235"/>
      <c r="V53" s="32" t="s">
        <v>132</v>
      </c>
      <c r="W53" s="235" t="s">
        <v>99</v>
      </c>
      <c r="X53" s="235"/>
      <c r="Y53" s="235" t="s">
        <v>99</v>
      </c>
      <c r="Z53" s="235"/>
      <c r="AA53" s="235" t="s">
        <v>99</v>
      </c>
      <c r="AB53" s="235"/>
      <c r="AC53" s="235" t="s">
        <v>88</v>
      </c>
      <c r="AD53" s="235"/>
      <c r="AE53" s="236"/>
      <c r="AF53" s="236"/>
      <c r="AG53" s="237"/>
      <c r="AH53" s="237"/>
      <c r="AI53" s="71"/>
      <c r="AJ53" s="71"/>
      <c r="AK53" s="72" t="s">
        <v>133</v>
      </c>
      <c r="AL53" s="73" t="s">
        <v>134</v>
      </c>
      <c r="AM53" s="74" t="s">
        <v>135</v>
      </c>
      <c r="AN53" s="75"/>
      <c r="AO53" s="76" t="s">
        <v>135</v>
      </c>
      <c r="AP53" s="77" t="s">
        <v>136</v>
      </c>
      <c r="AQ53" s="78" t="s">
        <v>133</v>
      </c>
      <c r="AR53" s="79" t="s">
        <v>137</v>
      </c>
      <c r="AS53" s="80" t="s">
        <v>138</v>
      </c>
      <c r="AT53" s="81" t="s">
        <v>139</v>
      </c>
      <c r="AU53" s="62"/>
      <c r="AV53" s="72" t="s">
        <v>140</v>
      </c>
      <c r="AW53" s="82" t="s">
        <v>141</v>
      </c>
      <c r="AX53" s="82" t="s">
        <v>173</v>
      </c>
      <c r="AY53" s="82" t="s">
        <v>173</v>
      </c>
      <c r="AZ53" s="83" t="s">
        <v>142</v>
      </c>
      <c r="BA53" s="83" t="s">
        <v>174</v>
      </c>
      <c r="BB53" s="83" t="s">
        <v>174</v>
      </c>
      <c r="BC53" s="82" t="s">
        <v>143</v>
      </c>
      <c r="BD53" s="82" t="s">
        <v>144</v>
      </c>
      <c r="BE53" s="82" t="s">
        <v>144</v>
      </c>
      <c r="BF53" s="83" t="s">
        <v>145</v>
      </c>
      <c r="BG53" s="83" t="s">
        <v>146</v>
      </c>
      <c r="BH53" s="83" t="s">
        <v>146</v>
      </c>
      <c r="BI53" s="82" t="s">
        <v>147</v>
      </c>
      <c r="BJ53" s="82" t="s">
        <v>148</v>
      </c>
      <c r="BK53" s="82" t="s">
        <v>148</v>
      </c>
    </row>
    <row r="54" spans="2:63" ht="12" customHeight="1">
      <c r="B54" s="84" t="s">
        <v>85</v>
      </c>
      <c r="C54" s="239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1"/>
      <c r="O54" s="242"/>
      <c r="P54" s="243"/>
      <c r="Q54" s="242"/>
      <c r="R54" s="243"/>
      <c r="S54" s="85"/>
      <c r="T54" s="242"/>
      <c r="U54" s="243"/>
      <c r="V54" s="86"/>
      <c r="W54" s="242"/>
      <c r="X54" s="243"/>
      <c r="Y54" s="132">
        <f>IF(Q54+T54+W54=0,"",Q54+T54+W54)</f>
      </c>
      <c r="Z54" s="132"/>
      <c r="AA54" s="131">
        <f>IF(AG54=0,"",(AG54*30)-Y54)</f>
      </c>
      <c r="AB54" s="131"/>
      <c r="AC54" s="130">
        <f>IF(OR(AA54=0,Y54=""),"",INT(Y54/AA54*1000+0.5)/10)</f>
      </c>
      <c r="AD54" s="130"/>
      <c r="AE54" s="244"/>
      <c r="AF54" s="244"/>
      <c r="AG54" s="244"/>
      <c r="AH54" s="244"/>
      <c r="AI54" s="71"/>
      <c r="AJ54" s="71"/>
      <c r="AK54" s="87">
        <f>IF(AE54="и",1,0)</f>
        <v>0</v>
      </c>
      <c r="AL54" s="62">
        <f>IF(AE54="то",1,0)</f>
        <v>0</v>
      </c>
      <c r="AM54" s="66">
        <f>IF(AE54:AE90="з",1,0)</f>
        <v>0</v>
      </c>
      <c r="AN54" s="75"/>
      <c r="AO54" s="88">
        <f>IF(O54="з",1,0)</f>
        <v>0</v>
      </c>
      <c r="AP54" s="89">
        <f>IF(O54="з",Y54,0)</f>
        <v>0</v>
      </c>
      <c r="AQ54" s="90">
        <f>IF(O54="и",1,0)</f>
        <v>0</v>
      </c>
      <c r="AR54" s="91">
        <f>IF(O54="и",Y54,0)</f>
        <v>0</v>
      </c>
      <c r="AS54" s="92">
        <f>IF(O54="ф",1,0)</f>
        <v>0</v>
      </c>
      <c r="AT54" s="93">
        <f>IF(O54="ф",Y54,0)</f>
        <v>0</v>
      </c>
      <c r="AU54" s="62"/>
      <c r="AV54" s="87">
        <f>IF(S54="ф",T54,0)</f>
        <v>0</v>
      </c>
      <c r="AW54" s="94">
        <f>IF(OR(S54="кп",V54="кп"),1,0)</f>
        <v>0</v>
      </c>
      <c r="AX54" s="95">
        <f>IF(OR(S54="кп",V54="кп"),T54,0)</f>
        <v>0</v>
      </c>
      <c r="AY54" s="96">
        <f>IF(OR(S54="кп",V54="кп"),W54,0)</f>
        <v>0</v>
      </c>
      <c r="AZ54" s="62">
        <f>IF(OR(S54="кр",V54="кр"),1,0)</f>
        <v>0</v>
      </c>
      <c r="BA54" s="62">
        <f>IF(OR(S54="кр",V54="кр"),T54,0)</f>
        <v>0</v>
      </c>
      <c r="BB54" s="62">
        <f>IF(OR(S54="кр",V54="кр"),W54,0)</f>
        <v>0</v>
      </c>
      <c r="BC54" s="94">
        <f>IF(OR(S54="у",V54="у"),1,0)</f>
        <v>0</v>
      </c>
      <c r="BD54" s="95">
        <f>IF(OR(S54="у",V54="у"),T54,0)</f>
        <v>0</v>
      </c>
      <c r="BE54" s="96">
        <f>IF(OR(S54="у",V54="у"),W54,0)</f>
        <v>0</v>
      </c>
      <c r="BF54" s="62">
        <f>IF(OR(S54="уп",V54="уп"),1,0)</f>
        <v>0</v>
      </c>
      <c r="BG54" s="62">
        <f>IF(OR(S54="уп",V54="уп"),T54,0)</f>
        <v>0</v>
      </c>
      <c r="BH54" s="62">
        <f>IF(OR(S54="уп",V54="уп"),W54,0)</f>
        <v>0</v>
      </c>
      <c r="BI54" s="88">
        <f>IF(OR(S54="сп",V54="сп"),1,0)</f>
        <v>0</v>
      </c>
      <c r="BJ54" s="92">
        <f>IF(OR(S54="сп",V54="сп"),T54,0)</f>
        <v>0</v>
      </c>
      <c r="BK54" s="89">
        <f>IF(OR(S54="сп",V54="сп"),W54,0)</f>
        <v>0</v>
      </c>
    </row>
    <row r="55" spans="2:63" ht="12" customHeight="1">
      <c r="B55" s="84" t="s">
        <v>100</v>
      </c>
      <c r="C55" s="245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  <c r="O55" s="162"/>
      <c r="P55" s="164"/>
      <c r="Q55" s="162"/>
      <c r="R55" s="164"/>
      <c r="S55" s="97"/>
      <c r="T55" s="162"/>
      <c r="U55" s="164"/>
      <c r="V55" s="98"/>
      <c r="W55" s="162"/>
      <c r="X55" s="164"/>
      <c r="Y55" s="132">
        <f aca="true" t="shared" si="0" ref="Y55:Y63">IF(Q55+T55+W55=0,"",Q55+T55+W55)</f>
      </c>
      <c r="Z55" s="132"/>
      <c r="AA55" s="131">
        <f aca="true" t="shared" si="1" ref="AA55:AA63">IF(AG55=0,"",(AG55*30)-Y55)</f>
      </c>
      <c r="AB55" s="131"/>
      <c r="AC55" s="130">
        <f aca="true" t="shared" si="2" ref="AC55:AC63">IF(OR(AA55=0,Y55=""),"",INT(Y55/AA55*1000+0.5)/10)</f>
      </c>
      <c r="AD55" s="130"/>
      <c r="AE55" s="126"/>
      <c r="AF55" s="126"/>
      <c r="AG55" s="248"/>
      <c r="AH55" s="249"/>
      <c r="AI55" s="71"/>
      <c r="AJ55" s="71"/>
      <c r="AK55" s="87">
        <f aca="true" t="shared" si="3" ref="AK55:AK90">IF(AE55="и",1,0)</f>
        <v>0</v>
      </c>
      <c r="AL55" s="62">
        <f aca="true" t="shared" si="4" ref="AL55:AL90">IF(AE55="то",1,0)</f>
        <v>0</v>
      </c>
      <c r="AM55" s="66">
        <f>IF(AE55:AE90="з",1,0)</f>
        <v>0</v>
      </c>
      <c r="AN55" s="75"/>
      <c r="AO55" s="88">
        <f aca="true" t="shared" si="5" ref="AO55:AO90">IF(O55="з",1,0)</f>
        <v>0</v>
      </c>
      <c r="AP55" s="89">
        <f aca="true" t="shared" si="6" ref="AP55:AP90">IF(O55="з",Y55,0)</f>
        <v>0</v>
      </c>
      <c r="AQ55" s="90">
        <f aca="true" t="shared" si="7" ref="AQ55:AQ90">IF(O55="и",1,0)</f>
        <v>0</v>
      </c>
      <c r="AR55" s="91">
        <f aca="true" t="shared" si="8" ref="AR55:AR90">IF(O55="и",Y55,0)</f>
        <v>0</v>
      </c>
      <c r="AS55" s="92">
        <f aca="true" t="shared" si="9" ref="AS55:AS90">IF(O55="ф",1,0)</f>
        <v>0</v>
      </c>
      <c r="AT55" s="93">
        <f aca="true" t="shared" si="10" ref="AT55:AT90">IF(O55="ф",Y55,0)</f>
        <v>0</v>
      </c>
      <c r="AU55" s="62"/>
      <c r="AV55" s="87">
        <f aca="true" t="shared" si="11" ref="AV55:AV90">IF(S55="ф",T55,0)</f>
        <v>0</v>
      </c>
      <c r="AW55" s="88">
        <f aca="true" t="shared" si="12" ref="AW55:AW90">IF(OR(S55="кп",V55="кп"),1,0)</f>
        <v>0</v>
      </c>
      <c r="AX55" s="92">
        <f aca="true" t="shared" si="13" ref="AX55:AX90">IF(OR(S55="кп",V55="кп"),T55,0)</f>
        <v>0</v>
      </c>
      <c r="AY55" s="89">
        <f aca="true" t="shared" si="14" ref="AY55:AY90">IF(OR(S55="кп",V55="кп"),W55,0)</f>
        <v>0</v>
      </c>
      <c r="AZ55" s="62">
        <f aca="true" t="shared" si="15" ref="AZ55:AZ90">IF(OR(S55="кр",V55="кр"),1,0)</f>
        <v>0</v>
      </c>
      <c r="BA55" s="62">
        <f aca="true" t="shared" si="16" ref="BA55:BA90">IF(OR(S55="кр",V55="кр"),T55,0)</f>
        <v>0</v>
      </c>
      <c r="BB55" s="62">
        <f aca="true" t="shared" si="17" ref="BB55:BB90">IF(OR(S55="кр",V55="кр"),W55,0)</f>
        <v>0</v>
      </c>
      <c r="BC55" s="88">
        <f aca="true" t="shared" si="18" ref="BC55:BC90">IF(OR(S55="у",V55="у"),1,0)</f>
        <v>0</v>
      </c>
      <c r="BD55" s="92">
        <f aca="true" t="shared" si="19" ref="BD55:BD90">IF(OR(S55="у",V55="у"),T55,0)</f>
        <v>0</v>
      </c>
      <c r="BE55" s="89">
        <f aca="true" t="shared" si="20" ref="BE55:BE90">IF(OR(S55="у",V55="у"),W55,0)</f>
        <v>0</v>
      </c>
      <c r="BF55" s="62">
        <f aca="true" t="shared" si="21" ref="BF55:BF90">IF(OR(S55="уп",V55="уп"),1,0)</f>
        <v>0</v>
      </c>
      <c r="BG55" s="62">
        <f aca="true" t="shared" si="22" ref="BG55:BG90">IF(OR(S55="уп",V55="уп"),T55,0)</f>
        <v>0</v>
      </c>
      <c r="BH55" s="62">
        <f aca="true" t="shared" si="23" ref="BH55:BH90">IF(OR(S55="уп",V55="уп"),W55,0)</f>
        <v>0</v>
      </c>
      <c r="BI55" s="88">
        <f aca="true" t="shared" si="24" ref="BI55:BI90">IF(OR(S55="сп",V55="сп"),1,0)</f>
        <v>0</v>
      </c>
      <c r="BJ55" s="92">
        <f aca="true" t="shared" si="25" ref="BJ55:BJ90">IF(OR(S55="сп",V55="сп"),T55,0)</f>
        <v>0</v>
      </c>
      <c r="BK55" s="89">
        <f aca="true" t="shared" si="26" ref="BK55:BK90">IF(OR(S55="сп",V55="сп"),W55,0)</f>
        <v>0</v>
      </c>
    </row>
    <row r="56" spans="2:63" ht="12" customHeight="1">
      <c r="B56" s="84" t="s">
        <v>113</v>
      </c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7"/>
      <c r="O56" s="162"/>
      <c r="P56" s="164"/>
      <c r="Q56" s="162"/>
      <c r="R56" s="164"/>
      <c r="S56" s="97"/>
      <c r="T56" s="162"/>
      <c r="U56" s="164"/>
      <c r="V56" s="98"/>
      <c r="W56" s="162"/>
      <c r="X56" s="164"/>
      <c r="Y56" s="132">
        <f t="shared" si="0"/>
      </c>
      <c r="Z56" s="132"/>
      <c r="AA56" s="131">
        <f t="shared" si="1"/>
      </c>
      <c r="AB56" s="131"/>
      <c r="AC56" s="130">
        <f t="shared" si="2"/>
      </c>
      <c r="AD56" s="130"/>
      <c r="AE56" s="126"/>
      <c r="AF56" s="126"/>
      <c r="AG56" s="248"/>
      <c r="AH56" s="249"/>
      <c r="AI56" s="71"/>
      <c r="AJ56" s="71"/>
      <c r="AK56" s="87">
        <f t="shared" si="3"/>
        <v>0</v>
      </c>
      <c r="AL56" s="62">
        <f t="shared" si="4"/>
        <v>0</v>
      </c>
      <c r="AM56" s="66">
        <f>IF(AE56:AE91="з",1,0)</f>
        <v>0</v>
      </c>
      <c r="AN56" s="75"/>
      <c r="AO56" s="88">
        <f t="shared" si="5"/>
        <v>0</v>
      </c>
      <c r="AP56" s="89">
        <f t="shared" si="6"/>
        <v>0</v>
      </c>
      <c r="AQ56" s="90">
        <f t="shared" si="7"/>
        <v>0</v>
      </c>
      <c r="AR56" s="91">
        <f t="shared" si="8"/>
        <v>0</v>
      </c>
      <c r="AS56" s="92">
        <f t="shared" si="9"/>
        <v>0</v>
      </c>
      <c r="AT56" s="93">
        <f t="shared" si="10"/>
        <v>0</v>
      </c>
      <c r="AU56" s="62"/>
      <c r="AV56" s="87">
        <f t="shared" si="11"/>
        <v>0</v>
      </c>
      <c r="AW56" s="88">
        <f t="shared" si="12"/>
        <v>0</v>
      </c>
      <c r="AX56" s="92">
        <f t="shared" si="13"/>
        <v>0</v>
      </c>
      <c r="AY56" s="89">
        <f t="shared" si="14"/>
        <v>0</v>
      </c>
      <c r="AZ56" s="62">
        <f t="shared" si="15"/>
        <v>0</v>
      </c>
      <c r="BA56" s="62">
        <f t="shared" si="16"/>
        <v>0</v>
      </c>
      <c r="BB56" s="62">
        <f t="shared" si="17"/>
        <v>0</v>
      </c>
      <c r="BC56" s="88">
        <f t="shared" si="18"/>
        <v>0</v>
      </c>
      <c r="BD56" s="92">
        <f t="shared" si="19"/>
        <v>0</v>
      </c>
      <c r="BE56" s="89">
        <f t="shared" si="20"/>
        <v>0</v>
      </c>
      <c r="BF56" s="62">
        <f t="shared" si="21"/>
        <v>0</v>
      </c>
      <c r="BG56" s="62">
        <f t="shared" si="22"/>
        <v>0</v>
      </c>
      <c r="BH56" s="62">
        <f t="shared" si="23"/>
        <v>0</v>
      </c>
      <c r="BI56" s="88">
        <f t="shared" si="24"/>
        <v>0</v>
      </c>
      <c r="BJ56" s="92">
        <f t="shared" si="25"/>
        <v>0</v>
      </c>
      <c r="BK56" s="89">
        <f t="shared" si="26"/>
        <v>0</v>
      </c>
    </row>
    <row r="57" spans="2:63" ht="12" customHeight="1">
      <c r="B57" s="84" t="s">
        <v>118</v>
      </c>
      <c r="C57" s="245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7"/>
      <c r="O57" s="162"/>
      <c r="P57" s="164"/>
      <c r="Q57" s="162"/>
      <c r="R57" s="164"/>
      <c r="S57" s="97"/>
      <c r="T57" s="162"/>
      <c r="U57" s="164"/>
      <c r="V57" s="98"/>
      <c r="W57" s="162"/>
      <c r="X57" s="164"/>
      <c r="Y57" s="132">
        <f t="shared" si="0"/>
      </c>
      <c r="Z57" s="132"/>
      <c r="AA57" s="131">
        <f t="shared" si="1"/>
      </c>
      <c r="AB57" s="131"/>
      <c r="AC57" s="130">
        <f t="shared" si="2"/>
      </c>
      <c r="AD57" s="130"/>
      <c r="AE57" s="126"/>
      <c r="AF57" s="126"/>
      <c r="AG57" s="248"/>
      <c r="AH57" s="249"/>
      <c r="AI57" s="71"/>
      <c r="AJ57" s="71"/>
      <c r="AK57" s="87">
        <f t="shared" si="3"/>
        <v>0</v>
      </c>
      <c r="AL57" s="62">
        <f t="shared" si="4"/>
        <v>0</v>
      </c>
      <c r="AM57" s="66">
        <f>IF(AE57:AE91="з",1,0)</f>
        <v>0</v>
      </c>
      <c r="AN57" s="75"/>
      <c r="AO57" s="88">
        <f t="shared" si="5"/>
        <v>0</v>
      </c>
      <c r="AP57" s="89">
        <f t="shared" si="6"/>
        <v>0</v>
      </c>
      <c r="AQ57" s="90">
        <f t="shared" si="7"/>
        <v>0</v>
      </c>
      <c r="AR57" s="91">
        <f t="shared" si="8"/>
        <v>0</v>
      </c>
      <c r="AS57" s="92">
        <f t="shared" si="9"/>
        <v>0</v>
      </c>
      <c r="AT57" s="93">
        <f t="shared" si="10"/>
        <v>0</v>
      </c>
      <c r="AU57" s="62"/>
      <c r="AV57" s="87">
        <f t="shared" si="11"/>
        <v>0</v>
      </c>
      <c r="AW57" s="88">
        <f t="shared" si="12"/>
        <v>0</v>
      </c>
      <c r="AX57" s="92">
        <f t="shared" si="13"/>
        <v>0</v>
      </c>
      <c r="AY57" s="89">
        <f t="shared" si="14"/>
        <v>0</v>
      </c>
      <c r="AZ57" s="62">
        <f t="shared" si="15"/>
        <v>0</v>
      </c>
      <c r="BA57" s="62">
        <f t="shared" si="16"/>
        <v>0</v>
      </c>
      <c r="BB57" s="62">
        <f t="shared" si="17"/>
        <v>0</v>
      </c>
      <c r="BC57" s="88">
        <f t="shared" si="18"/>
        <v>0</v>
      </c>
      <c r="BD57" s="92">
        <f t="shared" si="19"/>
        <v>0</v>
      </c>
      <c r="BE57" s="89">
        <f t="shared" si="20"/>
        <v>0</v>
      </c>
      <c r="BF57" s="62">
        <f t="shared" si="21"/>
        <v>0</v>
      </c>
      <c r="BG57" s="62">
        <f t="shared" si="22"/>
        <v>0</v>
      </c>
      <c r="BH57" s="62">
        <f t="shared" si="23"/>
        <v>0</v>
      </c>
      <c r="BI57" s="88">
        <f t="shared" si="24"/>
        <v>0</v>
      </c>
      <c r="BJ57" s="92">
        <f t="shared" si="25"/>
        <v>0</v>
      </c>
      <c r="BK57" s="89">
        <f t="shared" si="26"/>
        <v>0</v>
      </c>
    </row>
    <row r="58" spans="2:63" ht="12" customHeight="1">
      <c r="B58" s="84" t="s">
        <v>149</v>
      </c>
      <c r="C58" s="250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2"/>
      <c r="O58" s="162"/>
      <c r="P58" s="164"/>
      <c r="Q58" s="162"/>
      <c r="R58" s="164"/>
      <c r="S58" s="97"/>
      <c r="T58" s="162"/>
      <c r="U58" s="164"/>
      <c r="V58" s="98"/>
      <c r="W58" s="162"/>
      <c r="X58" s="164"/>
      <c r="Y58" s="132">
        <f t="shared" si="0"/>
      </c>
      <c r="Z58" s="132"/>
      <c r="AA58" s="131">
        <f t="shared" si="1"/>
      </c>
      <c r="AB58" s="131"/>
      <c r="AC58" s="130">
        <f t="shared" si="2"/>
      </c>
      <c r="AD58" s="130"/>
      <c r="AE58" s="126"/>
      <c r="AF58" s="126"/>
      <c r="AG58" s="253"/>
      <c r="AH58" s="254"/>
      <c r="AI58" s="71"/>
      <c r="AJ58" s="71"/>
      <c r="AK58" s="87">
        <f t="shared" si="3"/>
        <v>0</v>
      </c>
      <c r="AL58" s="62">
        <f t="shared" si="4"/>
        <v>0</v>
      </c>
      <c r="AM58" s="66">
        <f aca="true" t="shared" si="27" ref="AM58:AM63">IF(AE58:AE91="з",1,0)</f>
        <v>0</v>
      </c>
      <c r="AN58" s="75"/>
      <c r="AO58" s="88">
        <f t="shared" si="5"/>
        <v>0</v>
      </c>
      <c r="AP58" s="89">
        <f t="shared" si="6"/>
        <v>0</v>
      </c>
      <c r="AQ58" s="90">
        <f t="shared" si="7"/>
        <v>0</v>
      </c>
      <c r="AR58" s="91">
        <f t="shared" si="8"/>
        <v>0</v>
      </c>
      <c r="AS58" s="92">
        <f t="shared" si="9"/>
        <v>0</v>
      </c>
      <c r="AT58" s="93">
        <f t="shared" si="10"/>
        <v>0</v>
      </c>
      <c r="AU58" s="62"/>
      <c r="AV58" s="87">
        <f t="shared" si="11"/>
        <v>0</v>
      </c>
      <c r="AW58" s="88">
        <f t="shared" si="12"/>
        <v>0</v>
      </c>
      <c r="AX58" s="92">
        <f t="shared" si="13"/>
        <v>0</v>
      </c>
      <c r="AY58" s="89">
        <f t="shared" si="14"/>
        <v>0</v>
      </c>
      <c r="AZ58" s="62">
        <f t="shared" si="15"/>
        <v>0</v>
      </c>
      <c r="BA58" s="62">
        <f t="shared" si="16"/>
        <v>0</v>
      </c>
      <c r="BB58" s="62">
        <f t="shared" si="17"/>
        <v>0</v>
      </c>
      <c r="BC58" s="88">
        <f t="shared" si="18"/>
        <v>0</v>
      </c>
      <c r="BD58" s="92">
        <f t="shared" si="19"/>
        <v>0</v>
      </c>
      <c r="BE58" s="89">
        <f t="shared" si="20"/>
        <v>0</v>
      </c>
      <c r="BF58" s="62">
        <f t="shared" si="21"/>
        <v>0</v>
      </c>
      <c r="BG58" s="62">
        <f t="shared" si="22"/>
        <v>0</v>
      </c>
      <c r="BH58" s="62">
        <f t="shared" si="23"/>
        <v>0</v>
      </c>
      <c r="BI58" s="88">
        <f t="shared" si="24"/>
        <v>0</v>
      </c>
      <c r="BJ58" s="92">
        <f t="shared" si="25"/>
        <v>0</v>
      </c>
      <c r="BK58" s="89">
        <f t="shared" si="26"/>
        <v>0</v>
      </c>
    </row>
    <row r="59" spans="2:63" ht="12" customHeight="1">
      <c r="B59" s="84" t="s">
        <v>150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162"/>
      <c r="P59" s="164"/>
      <c r="Q59" s="162"/>
      <c r="R59" s="164"/>
      <c r="S59" s="97"/>
      <c r="T59" s="162"/>
      <c r="U59" s="164"/>
      <c r="V59" s="98"/>
      <c r="W59" s="162"/>
      <c r="X59" s="164"/>
      <c r="Y59" s="132">
        <f t="shared" si="0"/>
      </c>
      <c r="Z59" s="132"/>
      <c r="AA59" s="131">
        <f t="shared" si="1"/>
      </c>
      <c r="AB59" s="131"/>
      <c r="AC59" s="130">
        <f t="shared" si="2"/>
      </c>
      <c r="AD59" s="130"/>
      <c r="AE59" s="126"/>
      <c r="AF59" s="126"/>
      <c r="AG59" s="162"/>
      <c r="AH59" s="164"/>
      <c r="AI59" s="71"/>
      <c r="AJ59" s="71"/>
      <c r="AK59" s="87">
        <f t="shared" si="3"/>
        <v>0</v>
      </c>
      <c r="AL59" s="62">
        <f t="shared" si="4"/>
        <v>0</v>
      </c>
      <c r="AM59" s="66">
        <f t="shared" si="27"/>
        <v>0</v>
      </c>
      <c r="AN59" s="75"/>
      <c r="AO59" s="88">
        <f t="shared" si="5"/>
        <v>0</v>
      </c>
      <c r="AP59" s="89">
        <f t="shared" si="6"/>
        <v>0</v>
      </c>
      <c r="AQ59" s="90">
        <f t="shared" si="7"/>
        <v>0</v>
      </c>
      <c r="AR59" s="91">
        <f t="shared" si="8"/>
        <v>0</v>
      </c>
      <c r="AS59" s="92">
        <f t="shared" si="9"/>
        <v>0</v>
      </c>
      <c r="AT59" s="93">
        <f t="shared" si="10"/>
        <v>0</v>
      </c>
      <c r="AU59" s="62"/>
      <c r="AV59" s="87">
        <f t="shared" si="11"/>
        <v>0</v>
      </c>
      <c r="AW59" s="88">
        <f t="shared" si="12"/>
        <v>0</v>
      </c>
      <c r="AX59" s="92">
        <f t="shared" si="13"/>
        <v>0</v>
      </c>
      <c r="AY59" s="89">
        <f t="shared" si="14"/>
        <v>0</v>
      </c>
      <c r="AZ59" s="62">
        <f t="shared" si="15"/>
        <v>0</v>
      </c>
      <c r="BA59" s="62">
        <f t="shared" si="16"/>
        <v>0</v>
      </c>
      <c r="BB59" s="62">
        <f t="shared" si="17"/>
        <v>0</v>
      </c>
      <c r="BC59" s="88">
        <f t="shared" si="18"/>
        <v>0</v>
      </c>
      <c r="BD59" s="92">
        <f t="shared" si="19"/>
        <v>0</v>
      </c>
      <c r="BE59" s="89">
        <f t="shared" si="20"/>
        <v>0</v>
      </c>
      <c r="BF59" s="62">
        <f t="shared" si="21"/>
        <v>0</v>
      </c>
      <c r="BG59" s="62">
        <f t="shared" si="22"/>
        <v>0</v>
      </c>
      <c r="BH59" s="62">
        <f t="shared" si="23"/>
        <v>0</v>
      </c>
      <c r="BI59" s="88">
        <f t="shared" si="24"/>
        <v>0</v>
      </c>
      <c r="BJ59" s="92">
        <f t="shared" si="25"/>
        <v>0</v>
      </c>
      <c r="BK59" s="89">
        <f t="shared" si="26"/>
        <v>0</v>
      </c>
    </row>
    <row r="60" spans="2:63" ht="12" customHeight="1">
      <c r="B60" s="84" t="s">
        <v>151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126"/>
      <c r="P60" s="126"/>
      <c r="Q60" s="126"/>
      <c r="R60" s="126"/>
      <c r="S60" s="15"/>
      <c r="T60" s="248"/>
      <c r="U60" s="249"/>
      <c r="V60" s="30"/>
      <c r="W60" s="162"/>
      <c r="X60" s="164"/>
      <c r="Y60" s="132">
        <f t="shared" si="0"/>
      </c>
      <c r="Z60" s="132"/>
      <c r="AA60" s="131">
        <f t="shared" si="1"/>
      </c>
      <c r="AB60" s="131"/>
      <c r="AC60" s="130">
        <f t="shared" si="2"/>
      </c>
      <c r="AD60" s="130"/>
      <c r="AE60" s="244"/>
      <c r="AF60" s="244"/>
      <c r="AG60" s="256"/>
      <c r="AH60" s="257"/>
      <c r="AI60" s="71"/>
      <c r="AJ60" s="71"/>
      <c r="AK60" s="87">
        <f t="shared" si="3"/>
        <v>0</v>
      </c>
      <c r="AL60" s="62">
        <f t="shared" si="4"/>
        <v>0</v>
      </c>
      <c r="AM60" s="66">
        <f t="shared" si="27"/>
        <v>0</v>
      </c>
      <c r="AN60" s="75"/>
      <c r="AO60" s="88">
        <f t="shared" si="5"/>
        <v>0</v>
      </c>
      <c r="AP60" s="89">
        <f t="shared" si="6"/>
        <v>0</v>
      </c>
      <c r="AQ60" s="90">
        <f t="shared" si="7"/>
        <v>0</v>
      </c>
      <c r="AR60" s="91">
        <f t="shared" si="8"/>
        <v>0</v>
      </c>
      <c r="AS60" s="92">
        <f t="shared" si="9"/>
        <v>0</v>
      </c>
      <c r="AT60" s="93">
        <f t="shared" si="10"/>
        <v>0</v>
      </c>
      <c r="AU60" s="62"/>
      <c r="AV60" s="87">
        <f t="shared" si="11"/>
        <v>0</v>
      </c>
      <c r="AW60" s="88">
        <f t="shared" si="12"/>
        <v>0</v>
      </c>
      <c r="AX60" s="92">
        <f t="shared" si="13"/>
        <v>0</v>
      </c>
      <c r="AY60" s="89">
        <f t="shared" si="14"/>
        <v>0</v>
      </c>
      <c r="AZ60" s="62">
        <f t="shared" si="15"/>
        <v>0</v>
      </c>
      <c r="BA60" s="62">
        <f t="shared" si="16"/>
        <v>0</v>
      </c>
      <c r="BB60" s="62">
        <f t="shared" si="17"/>
        <v>0</v>
      </c>
      <c r="BC60" s="88">
        <f t="shared" si="18"/>
        <v>0</v>
      </c>
      <c r="BD60" s="92">
        <f t="shared" si="19"/>
        <v>0</v>
      </c>
      <c r="BE60" s="89">
        <f t="shared" si="20"/>
        <v>0</v>
      </c>
      <c r="BF60" s="62">
        <f t="shared" si="21"/>
        <v>0</v>
      </c>
      <c r="BG60" s="62">
        <f t="shared" si="22"/>
        <v>0</v>
      </c>
      <c r="BH60" s="62">
        <f t="shared" si="23"/>
        <v>0</v>
      </c>
      <c r="BI60" s="88">
        <f t="shared" si="24"/>
        <v>0</v>
      </c>
      <c r="BJ60" s="92">
        <f t="shared" si="25"/>
        <v>0</v>
      </c>
      <c r="BK60" s="89">
        <f t="shared" si="26"/>
        <v>0</v>
      </c>
    </row>
    <row r="61" spans="2:63" ht="12" customHeight="1">
      <c r="B61" s="84" t="s">
        <v>152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26"/>
      <c r="P61" s="126"/>
      <c r="Q61" s="126"/>
      <c r="R61" s="126"/>
      <c r="S61" s="15"/>
      <c r="T61" s="248"/>
      <c r="U61" s="249"/>
      <c r="V61" s="30"/>
      <c r="W61" s="256"/>
      <c r="X61" s="257"/>
      <c r="Y61" s="132">
        <f t="shared" si="0"/>
      </c>
      <c r="Z61" s="132"/>
      <c r="AA61" s="131">
        <f t="shared" si="1"/>
      </c>
      <c r="AB61" s="131"/>
      <c r="AC61" s="130">
        <f t="shared" si="2"/>
      </c>
      <c r="AD61" s="130"/>
      <c r="AE61" s="126"/>
      <c r="AF61" s="126"/>
      <c r="AG61" s="248"/>
      <c r="AH61" s="249"/>
      <c r="AI61" s="71"/>
      <c r="AJ61" s="71"/>
      <c r="AK61" s="87">
        <f t="shared" si="3"/>
        <v>0</v>
      </c>
      <c r="AL61" s="62">
        <f t="shared" si="4"/>
        <v>0</v>
      </c>
      <c r="AM61" s="66">
        <f t="shared" si="27"/>
        <v>0</v>
      </c>
      <c r="AN61" s="75"/>
      <c r="AO61" s="88">
        <f t="shared" si="5"/>
        <v>0</v>
      </c>
      <c r="AP61" s="89">
        <f t="shared" si="6"/>
        <v>0</v>
      </c>
      <c r="AQ61" s="90">
        <f t="shared" si="7"/>
        <v>0</v>
      </c>
      <c r="AR61" s="91">
        <f t="shared" si="8"/>
        <v>0</v>
      </c>
      <c r="AS61" s="92">
        <f t="shared" si="9"/>
        <v>0</v>
      </c>
      <c r="AT61" s="93">
        <f t="shared" si="10"/>
        <v>0</v>
      </c>
      <c r="AU61" s="62"/>
      <c r="AV61" s="87">
        <f t="shared" si="11"/>
        <v>0</v>
      </c>
      <c r="AW61" s="88">
        <f t="shared" si="12"/>
        <v>0</v>
      </c>
      <c r="AX61" s="92">
        <f t="shared" si="13"/>
        <v>0</v>
      </c>
      <c r="AY61" s="89">
        <f t="shared" si="14"/>
        <v>0</v>
      </c>
      <c r="AZ61" s="62">
        <f t="shared" si="15"/>
        <v>0</v>
      </c>
      <c r="BA61" s="62">
        <f t="shared" si="16"/>
        <v>0</v>
      </c>
      <c r="BB61" s="62">
        <f t="shared" si="17"/>
        <v>0</v>
      </c>
      <c r="BC61" s="88">
        <f t="shared" si="18"/>
        <v>0</v>
      </c>
      <c r="BD61" s="92">
        <f t="shared" si="19"/>
        <v>0</v>
      </c>
      <c r="BE61" s="89">
        <f t="shared" si="20"/>
        <v>0</v>
      </c>
      <c r="BF61" s="62">
        <f t="shared" si="21"/>
        <v>0</v>
      </c>
      <c r="BG61" s="62">
        <f t="shared" si="22"/>
        <v>0</v>
      </c>
      <c r="BH61" s="62">
        <f t="shared" si="23"/>
        <v>0</v>
      </c>
      <c r="BI61" s="88">
        <f t="shared" si="24"/>
        <v>0</v>
      </c>
      <c r="BJ61" s="92">
        <f t="shared" si="25"/>
        <v>0</v>
      </c>
      <c r="BK61" s="89">
        <f t="shared" si="26"/>
        <v>0</v>
      </c>
    </row>
    <row r="62" spans="2:63" ht="12" customHeight="1">
      <c r="B62" s="84" t="s">
        <v>153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126"/>
      <c r="P62" s="126"/>
      <c r="Q62" s="126"/>
      <c r="R62" s="126"/>
      <c r="S62" s="15"/>
      <c r="T62" s="248"/>
      <c r="U62" s="249"/>
      <c r="V62" s="30"/>
      <c r="W62" s="248"/>
      <c r="X62" s="249"/>
      <c r="Y62" s="132">
        <f t="shared" si="0"/>
      </c>
      <c r="Z62" s="132"/>
      <c r="AA62" s="131">
        <f t="shared" si="1"/>
      </c>
      <c r="AB62" s="131"/>
      <c r="AC62" s="130">
        <f t="shared" si="2"/>
      </c>
      <c r="AD62" s="130"/>
      <c r="AE62" s="126"/>
      <c r="AF62" s="126"/>
      <c r="AG62" s="248"/>
      <c r="AH62" s="249"/>
      <c r="AI62" s="71"/>
      <c r="AJ62" s="71"/>
      <c r="AK62" s="87">
        <f t="shared" si="3"/>
        <v>0</v>
      </c>
      <c r="AL62" s="62">
        <f t="shared" si="4"/>
        <v>0</v>
      </c>
      <c r="AM62" s="66">
        <f t="shared" si="27"/>
        <v>0</v>
      </c>
      <c r="AN62" s="75"/>
      <c r="AO62" s="88">
        <f t="shared" si="5"/>
        <v>0</v>
      </c>
      <c r="AP62" s="89">
        <f t="shared" si="6"/>
        <v>0</v>
      </c>
      <c r="AQ62" s="90">
        <f t="shared" si="7"/>
        <v>0</v>
      </c>
      <c r="AR62" s="91">
        <f t="shared" si="8"/>
        <v>0</v>
      </c>
      <c r="AS62" s="92">
        <f t="shared" si="9"/>
        <v>0</v>
      </c>
      <c r="AT62" s="93">
        <f t="shared" si="10"/>
        <v>0</v>
      </c>
      <c r="AU62" s="62"/>
      <c r="AV62" s="87">
        <f t="shared" si="11"/>
        <v>0</v>
      </c>
      <c r="AW62" s="88">
        <f t="shared" si="12"/>
        <v>0</v>
      </c>
      <c r="AX62" s="92">
        <f t="shared" si="13"/>
        <v>0</v>
      </c>
      <c r="AY62" s="89">
        <f t="shared" si="14"/>
        <v>0</v>
      </c>
      <c r="AZ62" s="62">
        <f t="shared" si="15"/>
        <v>0</v>
      </c>
      <c r="BA62" s="62">
        <f t="shared" si="16"/>
        <v>0</v>
      </c>
      <c r="BB62" s="62">
        <f t="shared" si="17"/>
        <v>0</v>
      </c>
      <c r="BC62" s="88">
        <f t="shared" si="18"/>
        <v>0</v>
      </c>
      <c r="BD62" s="92">
        <f t="shared" si="19"/>
        <v>0</v>
      </c>
      <c r="BE62" s="89">
        <f t="shared" si="20"/>
        <v>0</v>
      </c>
      <c r="BF62" s="62">
        <f t="shared" si="21"/>
        <v>0</v>
      </c>
      <c r="BG62" s="62">
        <f t="shared" si="22"/>
        <v>0</v>
      </c>
      <c r="BH62" s="62">
        <f t="shared" si="23"/>
        <v>0</v>
      </c>
      <c r="BI62" s="88">
        <f t="shared" si="24"/>
        <v>0</v>
      </c>
      <c r="BJ62" s="92">
        <f t="shared" si="25"/>
        <v>0</v>
      </c>
      <c r="BK62" s="89">
        <f t="shared" si="26"/>
        <v>0</v>
      </c>
    </row>
    <row r="63" spans="2:63" ht="12" customHeight="1" thickBot="1">
      <c r="B63" s="84" t="s">
        <v>154</v>
      </c>
      <c r="C63" s="245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7"/>
      <c r="O63" s="126"/>
      <c r="P63" s="126"/>
      <c r="Q63" s="126"/>
      <c r="R63" s="126"/>
      <c r="S63" s="15"/>
      <c r="T63" s="248"/>
      <c r="U63" s="249"/>
      <c r="V63" s="30"/>
      <c r="W63" s="248"/>
      <c r="X63" s="249"/>
      <c r="Y63" s="132">
        <f t="shared" si="0"/>
      </c>
      <c r="Z63" s="132"/>
      <c r="AA63" s="131">
        <f t="shared" si="1"/>
      </c>
      <c r="AB63" s="131"/>
      <c r="AC63" s="130">
        <f t="shared" si="2"/>
      </c>
      <c r="AD63" s="130"/>
      <c r="AE63" s="126"/>
      <c r="AF63" s="126"/>
      <c r="AG63" s="248"/>
      <c r="AH63" s="249"/>
      <c r="AI63" s="71"/>
      <c r="AJ63" s="71"/>
      <c r="AK63" s="87">
        <f t="shared" si="3"/>
        <v>0</v>
      </c>
      <c r="AL63" s="62">
        <f t="shared" si="4"/>
        <v>0</v>
      </c>
      <c r="AM63" s="66">
        <f t="shared" si="27"/>
        <v>0</v>
      </c>
      <c r="AN63" s="75"/>
      <c r="AO63" s="88">
        <f t="shared" si="5"/>
        <v>0</v>
      </c>
      <c r="AP63" s="89">
        <f t="shared" si="6"/>
        <v>0</v>
      </c>
      <c r="AQ63" s="90">
        <f t="shared" si="7"/>
        <v>0</v>
      </c>
      <c r="AR63" s="91">
        <f t="shared" si="8"/>
        <v>0</v>
      </c>
      <c r="AS63" s="92">
        <f t="shared" si="9"/>
        <v>0</v>
      </c>
      <c r="AT63" s="93">
        <f t="shared" si="10"/>
        <v>0</v>
      </c>
      <c r="AU63" s="62"/>
      <c r="AV63" s="87">
        <f t="shared" si="11"/>
        <v>0</v>
      </c>
      <c r="AW63" s="88">
        <f t="shared" si="12"/>
        <v>0</v>
      </c>
      <c r="AX63" s="92">
        <f t="shared" si="13"/>
        <v>0</v>
      </c>
      <c r="AY63" s="89">
        <f t="shared" si="14"/>
        <v>0</v>
      </c>
      <c r="AZ63" s="62">
        <f t="shared" si="15"/>
        <v>0</v>
      </c>
      <c r="BA63" s="62">
        <f t="shared" si="16"/>
        <v>0</v>
      </c>
      <c r="BB63" s="62">
        <f t="shared" si="17"/>
        <v>0</v>
      </c>
      <c r="BC63" s="88">
        <f t="shared" si="18"/>
        <v>0</v>
      </c>
      <c r="BD63" s="92">
        <f t="shared" si="19"/>
        <v>0</v>
      </c>
      <c r="BE63" s="89">
        <f t="shared" si="20"/>
        <v>0</v>
      </c>
      <c r="BF63" s="62">
        <f t="shared" si="21"/>
        <v>0</v>
      </c>
      <c r="BG63" s="62">
        <f t="shared" si="22"/>
        <v>0</v>
      </c>
      <c r="BH63" s="62">
        <f t="shared" si="23"/>
        <v>0</v>
      </c>
      <c r="BI63" s="88">
        <f t="shared" si="24"/>
        <v>0</v>
      </c>
      <c r="BJ63" s="92">
        <f t="shared" si="25"/>
        <v>0</v>
      </c>
      <c r="BK63" s="89">
        <f t="shared" si="26"/>
        <v>0</v>
      </c>
    </row>
    <row r="64" spans="1:63" ht="13.5" thickBot="1">
      <c r="A64" s="99"/>
      <c r="B64" s="258" t="s">
        <v>155</v>
      </c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9"/>
      <c r="P64" s="259"/>
      <c r="Q64" s="260">
        <f>IF(SUM(Q54:R63)=0,"",SUM(Q54:R63))</f>
      </c>
      <c r="R64" s="260"/>
      <c r="S64" s="31"/>
      <c r="T64" s="123">
        <f>IF(SUM(T54:U63)=0,"",SUM(T54:U63))</f>
      </c>
      <c r="U64" s="123"/>
      <c r="V64" s="31"/>
      <c r="W64" s="123">
        <f>IF(SUM(W54:X63)=0,"",SUM(W54:X63))</f>
      </c>
      <c r="X64" s="123"/>
      <c r="Y64" s="123">
        <f>IF(SUM(Y54:Z63)=0,"",SUM(Y54:Z63))</f>
      </c>
      <c r="Z64" s="123"/>
      <c r="AA64" s="123">
        <f>IF(SUM(AA54:AB63)=0,"",SUM(AA54:AB63))</f>
      </c>
      <c r="AB64" s="123"/>
      <c r="AC64" s="124">
        <f>IF(OR(AA64=0,AA64="",Y64=""),"",INT(Y64/AA64*1000+0.5)/10)</f>
      </c>
      <c r="AD64" s="124"/>
      <c r="AE64" s="125"/>
      <c r="AF64" s="125"/>
      <c r="AG64" s="123">
        <f>IF(SUM(AG54:AH63)=0,"",SUM(AG54:AH63))</f>
      </c>
      <c r="AH64" s="123"/>
      <c r="AI64" s="100"/>
      <c r="AJ64" s="100"/>
      <c r="AK64" s="87">
        <f t="shared" si="3"/>
        <v>0</v>
      </c>
      <c r="AL64" s="62">
        <f t="shared" si="4"/>
        <v>0</v>
      </c>
      <c r="AM64" s="66">
        <f aca="true" t="shared" si="28" ref="AM64:AM72">IF(AE64:AE98="з",1,0)</f>
        <v>0</v>
      </c>
      <c r="AN64" s="75"/>
      <c r="AO64" s="88">
        <f t="shared" si="5"/>
        <v>0</v>
      </c>
      <c r="AP64" s="89">
        <f t="shared" si="6"/>
        <v>0</v>
      </c>
      <c r="AQ64" s="90">
        <f t="shared" si="7"/>
        <v>0</v>
      </c>
      <c r="AR64" s="91">
        <f t="shared" si="8"/>
        <v>0</v>
      </c>
      <c r="AS64" s="92">
        <f t="shared" si="9"/>
        <v>0</v>
      </c>
      <c r="AT64" s="93">
        <f t="shared" si="10"/>
        <v>0</v>
      </c>
      <c r="AU64" s="62"/>
      <c r="AV64" s="87">
        <f t="shared" si="11"/>
        <v>0</v>
      </c>
      <c r="AW64" s="88">
        <f t="shared" si="12"/>
        <v>0</v>
      </c>
      <c r="AX64" s="92">
        <f t="shared" si="13"/>
        <v>0</v>
      </c>
      <c r="AY64" s="89">
        <f t="shared" si="14"/>
        <v>0</v>
      </c>
      <c r="AZ64" s="62">
        <f t="shared" si="15"/>
        <v>0</v>
      </c>
      <c r="BA64" s="62">
        <f t="shared" si="16"/>
        <v>0</v>
      </c>
      <c r="BB64" s="62">
        <f t="shared" si="17"/>
        <v>0</v>
      </c>
      <c r="BC64" s="88">
        <f t="shared" si="18"/>
        <v>0</v>
      </c>
      <c r="BD64" s="92">
        <f t="shared" si="19"/>
        <v>0</v>
      </c>
      <c r="BE64" s="89">
        <f t="shared" si="20"/>
        <v>0</v>
      </c>
      <c r="BF64" s="62">
        <f t="shared" si="21"/>
        <v>0</v>
      </c>
      <c r="BG64" s="62">
        <f t="shared" si="22"/>
        <v>0</v>
      </c>
      <c r="BH64" s="62">
        <f t="shared" si="23"/>
        <v>0</v>
      </c>
      <c r="BI64" s="88">
        <f t="shared" si="24"/>
        <v>0</v>
      </c>
      <c r="BJ64" s="92">
        <f t="shared" si="25"/>
        <v>0</v>
      </c>
      <c r="BK64" s="89">
        <f t="shared" si="26"/>
        <v>0</v>
      </c>
    </row>
    <row r="65" spans="2:63" ht="13.5" customHeight="1" thickBot="1" thickTop="1">
      <c r="B65" s="29"/>
      <c r="C65" s="233" t="s">
        <v>156</v>
      </c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61" t="s">
        <v>123</v>
      </c>
      <c r="R65" s="261"/>
      <c r="S65" s="261" t="s">
        <v>24</v>
      </c>
      <c r="T65" s="261"/>
      <c r="U65" s="261"/>
      <c r="V65" s="262" t="s">
        <v>124</v>
      </c>
      <c r="W65" s="262"/>
      <c r="X65" s="262"/>
      <c r="Y65" s="261" t="s">
        <v>2</v>
      </c>
      <c r="Z65" s="261"/>
      <c r="AA65" s="261" t="s">
        <v>26</v>
      </c>
      <c r="AB65" s="261"/>
      <c r="AC65" s="261" t="s">
        <v>125</v>
      </c>
      <c r="AD65" s="261"/>
      <c r="AE65" s="263" t="s">
        <v>126</v>
      </c>
      <c r="AF65" s="263"/>
      <c r="AG65" s="264" t="s">
        <v>127</v>
      </c>
      <c r="AH65" s="264"/>
      <c r="AI65" s="101"/>
      <c r="AJ65" s="100"/>
      <c r="AK65" s="87">
        <f t="shared" si="3"/>
        <v>0</v>
      </c>
      <c r="AL65" s="62">
        <f t="shared" si="4"/>
        <v>0</v>
      </c>
      <c r="AM65" s="66">
        <f t="shared" si="28"/>
        <v>0</v>
      </c>
      <c r="AN65" s="75"/>
      <c r="AO65" s="88">
        <f t="shared" si="5"/>
        <v>0</v>
      </c>
      <c r="AP65" s="89">
        <f t="shared" si="6"/>
        <v>0</v>
      </c>
      <c r="AQ65" s="90">
        <f t="shared" si="7"/>
        <v>0</v>
      </c>
      <c r="AR65" s="91">
        <f t="shared" si="8"/>
        <v>0</v>
      </c>
      <c r="AS65" s="92">
        <f t="shared" si="9"/>
        <v>0</v>
      </c>
      <c r="AT65" s="93">
        <f t="shared" si="10"/>
        <v>0</v>
      </c>
      <c r="AU65" s="62"/>
      <c r="AV65" s="87">
        <f t="shared" si="11"/>
        <v>0</v>
      </c>
      <c r="AW65" s="88">
        <f t="shared" si="12"/>
        <v>0</v>
      </c>
      <c r="AX65" s="92">
        <f t="shared" si="13"/>
        <v>0</v>
      </c>
      <c r="AY65" s="89">
        <f t="shared" si="14"/>
        <v>0</v>
      </c>
      <c r="AZ65" s="62">
        <f t="shared" si="15"/>
        <v>0</v>
      </c>
      <c r="BA65" s="62">
        <f t="shared" si="16"/>
        <v>0</v>
      </c>
      <c r="BB65" s="62">
        <f t="shared" si="17"/>
        <v>0</v>
      </c>
      <c r="BC65" s="88">
        <f t="shared" si="18"/>
        <v>0</v>
      </c>
      <c r="BD65" s="92">
        <f t="shared" si="19"/>
        <v>0</v>
      </c>
      <c r="BE65" s="89">
        <f t="shared" si="20"/>
        <v>0</v>
      </c>
      <c r="BF65" s="62">
        <f t="shared" si="21"/>
        <v>0</v>
      </c>
      <c r="BG65" s="62">
        <f t="shared" si="22"/>
        <v>0</v>
      </c>
      <c r="BH65" s="62">
        <f t="shared" si="23"/>
        <v>0</v>
      </c>
      <c r="BI65" s="88">
        <f t="shared" si="24"/>
        <v>0</v>
      </c>
      <c r="BJ65" s="92">
        <f t="shared" si="25"/>
        <v>0</v>
      </c>
      <c r="BK65" s="89">
        <f t="shared" si="26"/>
        <v>0</v>
      </c>
    </row>
    <row r="66" spans="2:63" ht="12" customHeight="1" thickBot="1">
      <c r="B66" s="39" t="s">
        <v>129</v>
      </c>
      <c r="C66" s="156" t="s">
        <v>130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 t="s">
        <v>131</v>
      </c>
      <c r="P66" s="156"/>
      <c r="Q66" s="235" t="s">
        <v>99</v>
      </c>
      <c r="R66" s="235"/>
      <c r="S66" s="46" t="s">
        <v>132</v>
      </c>
      <c r="T66" s="235" t="s">
        <v>99</v>
      </c>
      <c r="U66" s="235"/>
      <c r="V66" s="32" t="s">
        <v>132</v>
      </c>
      <c r="W66" s="235" t="s">
        <v>99</v>
      </c>
      <c r="X66" s="235"/>
      <c r="Y66" s="235" t="s">
        <v>99</v>
      </c>
      <c r="Z66" s="235"/>
      <c r="AA66" s="235" t="s">
        <v>99</v>
      </c>
      <c r="AB66" s="235"/>
      <c r="AC66" s="235" t="s">
        <v>88</v>
      </c>
      <c r="AD66" s="235"/>
      <c r="AE66" s="263"/>
      <c r="AF66" s="263"/>
      <c r="AG66" s="264"/>
      <c r="AH66" s="264"/>
      <c r="AI66" s="102"/>
      <c r="AJ66" s="71"/>
      <c r="AK66" s="87">
        <f t="shared" si="3"/>
        <v>0</v>
      </c>
      <c r="AL66" s="62">
        <f t="shared" si="4"/>
        <v>0</v>
      </c>
      <c r="AM66" s="66">
        <f t="shared" si="28"/>
        <v>0</v>
      </c>
      <c r="AN66" s="75"/>
      <c r="AO66" s="88">
        <f t="shared" si="5"/>
        <v>0</v>
      </c>
      <c r="AP66" s="89">
        <f t="shared" si="6"/>
        <v>0</v>
      </c>
      <c r="AQ66" s="90">
        <f t="shared" si="7"/>
        <v>0</v>
      </c>
      <c r="AR66" s="91">
        <f t="shared" si="8"/>
        <v>0</v>
      </c>
      <c r="AS66" s="92">
        <f t="shared" si="9"/>
        <v>0</v>
      </c>
      <c r="AT66" s="93">
        <f t="shared" si="10"/>
        <v>0</v>
      </c>
      <c r="AU66" s="62"/>
      <c r="AV66" s="87">
        <f t="shared" si="11"/>
        <v>0</v>
      </c>
      <c r="AW66" s="88">
        <f t="shared" si="12"/>
        <v>0</v>
      </c>
      <c r="AX66" s="92">
        <f t="shared" si="13"/>
        <v>0</v>
      </c>
      <c r="AY66" s="89">
        <f t="shared" si="14"/>
        <v>0</v>
      </c>
      <c r="AZ66" s="62">
        <f t="shared" si="15"/>
        <v>0</v>
      </c>
      <c r="BA66" s="62">
        <f t="shared" si="16"/>
        <v>0</v>
      </c>
      <c r="BB66" s="62">
        <f t="shared" si="17"/>
        <v>0</v>
      </c>
      <c r="BC66" s="88">
        <f t="shared" si="18"/>
        <v>0</v>
      </c>
      <c r="BD66" s="92">
        <f t="shared" si="19"/>
        <v>0</v>
      </c>
      <c r="BE66" s="89">
        <f t="shared" si="20"/>
        <v>0</v>
      </c>
      <c r="BF66" s="62">
        <f t="shared" si="21"/>
        <v>0</v>
      </c>
      <c r="BG66" s="62">
        <f t="shared" si="22"/>
        <v>0</v>
      </c>
      <c r="BH66" s="62">
        <f t="shared" si="23"/>
        <v>0</v>
      </c>
      <c r="BI66" s="88">
        <f t="shared" si="24"/>
        <v>0</v>
      </c>
      <c r="BJ66" s="92">
        <f t="shared" si="25"/>
        <v>0</v>
      </c>
      <c r="BK66" s="89">
        <f t="shared" si="26"/>
        <v>0</v>
      </c>
    </row>
    <row r="67" spans="2:63" ht="12" customHeight="1">
      <c r="B67" s="84" t="s">
        <v>85</v>
      </c>
      <c r="C67" s="245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7"/>
      <c r="O67" s="162"/>
      <c r="P67" s="164"/>
      <c r="Q67" s="162"/>
      <c r="R67" s="164"/>
      <c r="S67" s="98"/>
      <c r="T67" s="162"/>
      <c r="U67" s="164"/>
      <c r="V67" s="103"/>
      <c r="W67" s="162"/>
      <c r="X67" s="164"/>
      <c r="Y67" s="132">
        <f>IF(Q67+T67+W67=0,"",Q67+T67+W67)</f>
      </c>
      <c r="Z67" s="132"/>
      <c r="AA67" s="131">
        <f>IF(AG67=0,"",(AG67*30)-Y67)</f>
      </c>
      <c r="AB67" s="131"/>
      <c r="AC67" s="130">
        <f>IF(OR(AA67=0,Y67=""),"",INT(Y67/AA67*1000+0.5)/10)</f>
      </c>
      <c r="AD67" s="130"/>
      <c r="AE67" s="244"/>
      <c r="AF67" s="244"/>
      <c r="AG67" s="244"/>
      <c r="AH67" s="244"/>
      <c r="AI67" s="102"/>
      <c r="AJ67" s="71"/>
      <c r="AK67" s="87">
        <f t="shared" si="3"/>
        <v>0</v>
      </c>
      <c r="AL67" s="62">
        <f t="shared" si="4"/>
        <v>0</v>
      </c>
      <c r="AM67" s="66">
        <f t="shared" si="28"/>
        <v>0</v>
      </c>
      <c r="AN67" s="75"/>
      <c r="AO67" s="88">
        <f t="shared" si="5"/>
        <v>0</v>
      </c>
      <c r="AP67" s="89">
        <f t="shared" si="6"/>
        <v>0</v>
      </c>
      <c r="AQ67" s="90">
        <f t="shared" si="7"/>
        <v>0</v>
      </c>
      <c r="AR67" s="91">
        <f t="shared" si="8"/>
        <v>0</v>
      </c>
      <c r="AS67" s="92">
        <f t="shared" si="9"/>
        <v>0</v>
      </c>
      <c r="AT67" s="93">
        <f t="shared" si="10"/>
        <v>0</v>
      </c>
      <c r="AU67" s="62"/>
      <c r="AV67" s="87">
        <f t="shared" si="11"/>
        <v>0</v>
      </c>
      <c r="AW67" s="88">
        <f t="shared" si="12"/>
        <v>0</v>
      </c>
      <c r="AX67" s="92">
        <f t="shared" si="13"/>
        <v>0</v>
      </c>
      <c r="AY67" s="89">
        <f t="shared" si="14"/>
        <v>0</v>
      </c>
      <c r="AZ67" s="62">
        <f t="shared" si="15"/>
        <v>0</v>
      </c>
      <c r="BA67" s="62">
        <f t="shared" si="16"/>
        <v>0</v>
      </c>
      <c r="BB67" s="62">
        <f t="shared" si="17"/>
        <v>0</v>
      </c>
      <c r="BC67" s="88">
        <f t="shared" si="18"/>
        <v>0</v>
      </c>
      <c r="BD67" s="92">
        <f t="shared" si="19"/>
        <v>0</v>
      </c>
      <c r="BE67" s="89">
        <f t="shared" si="20"/>
        <v>0</v>
      </c>
      <c r="BF67" s="62">
        <f t="shared" si="21"/>
        <v>0</v>
      </c>
      <c r="BG67" s="62">
        <f t="shared" si="22"/>
        <v>0</v>
      </c>
      <c r="BH67" s="62">
        <f t="shared" si="23"/>
        <v>0</v>
      </c>
      <c r="BI67" s="88">
        <f t="shared" si="24"/>
        <v>0</v>
      </c>
      <c r="BJ67" s="92">
        <f t="shared" si="25"/>
        <v>0</v>
      </c>
      <c r="BK67" s="89">
        <f t="shared" si="26"/>
        <v>0</v>
      </c>
    </row>
    <row r="68" spans="2:63" ht="12" customHeight="1">
      <c r="B68" s="84" t="s">
        <v>100</v>
      </c>
      <c r="C68" s="265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7"/>
      <c r="O68" s="242"/>
      <c r="P68" s="243"/>
      <c r="Q68" s="242"/>
      <c r="R68" s="243"/>
      <c r="S68" s="104"/>
      <c r="T68" s="242"/>
      <c r="U68" s="243"/>
      <c r="V68" s="104"/>
      <c r="W68" s="242"/>
      <c r="X68" s="243"/>
      <c r="Y68" s="132">
        <f aca="true" t="shared" si="29" ref="Y68:Y76">IF(Q68+T68+W68=0,"",Q68+T68+W68)</f>
      </c>
      <c r="Z68" s="132"/>
      <c r="AA68" s="131">
        <f aca="true" t="shared" si="30" ref="AA68:AA76">IF(AG68=0,"",(AG68*30)-Y68)</f>
      </c>
      <c r="AB68" s="131"/>
      <c r="AC68" s="130">
        <f aca="true" t="shared" si="31" ref="AC68:AC76">IF(OR(AA68=0,Y68=""),"",INT(Y68/AA68*1000+0.5)/10)</f>
      </c>
      <c r="AD68" s="130"/>
      <c r="AE68" s="126"/>
      <c r="AF68" s="126"/>
      <c r="AG68" s="126"/>
      <c r="AH68" s="126"/>
      <c r="AI68" s="102"/>
      <c r="AJ68" s="71"/>
      <c r="AK68" s="87">
        <f t="shared" si="3"/>
        <v>0</v>
      </c>
      <c r="AL68" s="62">
        <f t="shared" si="4"/>
        <v>0</v>
      </c>
      <c r="AM68" s="66">
        <f t="shared" si="28"/>
        <v>0</v>
      </c>
      <c r="AN68" s="75"/>
      <c r="AO68" s="88">
        <f t="shared" si="5"/>
        <v>0</v>
      </c>
      <c r="AP68" s="89">
        <f t="shared" si="6"/>
        <v>0</v>
      </c>
      <c r="AQ68" s="90">
        <f t="shared" si="7"/>
        <v>0</v>
      </c>
      <c r="AR68" s="91">
        <f t="shared" si="8"/>
        <v>0</v>
      </c>
      <c r="AS68" s="92">
        <f t="shared" si="9"/>
        <v>0</v>
      </c>
      <c r="AT68" s="93">
        <f t="shared" si="10"/>
        <v>0</v>
      </c>
      <c r="AU68" s="62"/>
      <c r="AV68" s="87">
        <f t="shared" si="11"/>
        <v>0</v>
      </c>
      <c r="AW68" s="88">
        <f t="shared" si="12"/>
        <v>0</v>
      </c>
      <c r="AX68" s="92">
        <f t="shared" si="13"/>
        <v>0</v>
      </c>
      <c r="AY68" s="89">
        <f t="shared" si="14"/>
        <v>0</v>
      </c>
      <c r="AZ68" s="62">
        <f t="shared" si="15"/>
        <v>0</v>
      </c>
      <c r="BA68" s="62">
        <f t="shared" si="16"/>
        <v>0</v>
      </c>
      <c r="BB68" s="62">
        <f t="shared" si="17"/>
        <v>0</v>
      </c>
      <c r="BC68" s="88">
        <f t="shared" si="18"/>
        <v>0</v>
      </c>
      <c r="BD68" s="92">
        <f t="shared" si="19"/>
        <v>0</v>
      </c>
      <c r="BE68" s="89">
        <f t="shared" si="20"/>
        <v>0</v>
      </c>
      <c r="BF68" s="62">
        <f t="shared" si="21"/>
        <v>0</v>
      </c>
      <c r="BG68" s="62">
        <f t="shared" si="22"/>
        <v>0</v>
      </c>
      <c r="BH68" s="62">
        <f t="shared" si="23"/>
        <v>0</v>
      </c>
      <c r="BI68" s="88">
        <f t="shared" si="24"/>
        <v>0</v>
      </c>
      <c r="BJ68" s="92">
        <f t="shared" si="25"/>
        <v>0</v>
      </c>
      <c r="BK68" s="89">
        <f t="shared" si="26"/>
        <v>0</v>
      </c>
    </row>
    <row r="69" spans="2:63" ht="12" customHeight="1">
      <c r="B69" s="84" t="s">
        <v>113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126"/>
      <c r="P69" s="126"/>
      <c r="Q69" s="126"/>
      <c r="R69" s="126"/>
      <c r="S69" s="15"/>
      <c r="T69" s="126"/>
      <c r="U69" s="126"/>
      <c r="V69" s="30"/>
      <c r="W69" s="126"/>
      <c r="X69" s="126"/>
      <c r="Y69" s="132">
        <f t="shared" si="29"/>
      </c>
      <c r="Z69" s="132"/>
      <c r="AA69" s="131">
        <f t="shared" si="30"/>
      </c>
      <c r="AB69" s="131"/>
      <c r="AC69" s="130">
        <f t="shared" si="31"/>
      </c>
      <c r="AD69" s="130"/>
      <c r="AE69" s="126"/>
      <c r="AF69" s="126"/>
      <c r="AG69" s="126"/>
      <c r="AH69" s="126"/>
      <c r="AI69" s="102"/>
      <c r="AJ69" s="71"/>
      <c r="AK69" s="87">
        <f t="shared" si="3"/>
        <v>0</v>
      </c>
      <c r="AL69" s="62">
        <f t="shared" si="4"/>
        <v>0</v>
      </c>
      <c r="AM69" s="66">
        <f t="shared" si="28"/>
        <v>0</v>
      </c>
      <c r="AN69" s="75"/>
      <c r="AO69" s="88">
        <f t="shared" si="5"/>
        <v>0</v>
      </c>
      <c r="AP69" s="89">
        <f t="shared" si="6"/>
        <v>0</v>
      </c>
      <c r="AQ69" s="90">
        <f t="shared" si="7"/>
        <v>0</v>
      </c>
      <c r="AR69" s="91">
        <f t="shared" si="8"/>
        <v>0</v>
      </c>
      <c r="AS69" s="92">
        <f t="shared" si="9"/>
        <v>0</v>
      </c>
      <c r="AT69" s="93">
        <f t="shared" si="10"/>
        <v>0</v>
      </c>
      <c r="AU69" s="62"/>
      <c r="AV69" s="87">
        <f t="shared" si="11"/>
        <v>0</v>
      </c>
      <c r="AW69" s="88">
        <f t="shared" si="12"/>
        <v>0</v>
      </c>
      <c r="AX69" s="92">
        <f t="shared" si="13"/>
        <v>0</v>
      </c>
      <c r="AY69" s="89">
        <f t="shared" si="14"/>
        <v>0</v>
      </c>
      <c r="AZ69" s="62">
        <f t="shared" si="15"/>
        <v>0</v>
      </c>
      <c r="BA69" s="62">
        <f t="shared" si="16"/>
        <v>0</v>
      </c>
      <c r="BB69" s="62">
        <f t="shared" si="17"/>
        <v>0</v>
      </c>
      <c r="BC69" s="88">
        <f t="shared" si="18"/>
        <v>0</v>
      </c>
      <c r="BD69" s="92">
        <f t="shared" si="19"/>
        <v>0</v>
      </c>
      <c r="BE69" s="89">
        <f t="shared" si="20"/>
        <v>0</v>
      </c>
      <c r="BF69" s="62">
        <f t="shared" si="21"/>
        <v>0</v>
      </c>
      <c r="BG69" s="62">
        <f t="shared" si="22"/>
        <v>0</v>
      </c>
      <c r="BH69" s="62">
        <f t="shared" si="23"/>
        <v>0</v>
      </c>
      <c r="BI69" s="88">
        <f t="shared" si="24"/>
        <v>0</v>
      </c>
      <c r="BJ69" s="92">
        <f t="shared" si="25"/>
        <v>0</v>
      </c>
      <c r="BK69" s="89">
        <f t="shared" si="26"/>
        <v>0</v>
      </c>
    </row>
    <row r="70" spans="2:63" ht="12" customHeight="1">
      <c r="B70" s="84" t="s">
        <v>118</v>
      </c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126"/>
      <c r="P70" s="126"/>
      <c r="Q70" s="126"/>
      <c r="R70" s="126"/>
      <c r="S70" s="15"/>
      <c r="T70" s="126"/>
      <c r="U70" s="126"/>
      <c r="V70" s="30"/>
      <c r="W70" s="126"/>
      <c r="X70" s="126"/>
      <c r="Y70" s="132">
        <f t="shared" si="29"/>
      </c>
      <c r="Z70" s="132"/>
      <c r="AA70" s="131">
        <f t="shared" si="30"/>
      </c>
      <c r="AB70" s="131"/>
      <c r="AC70" s="130">
        <f t="shared" si="31"/>
      </c>
      <c r="AD70" s="130"/>
      <c r="AE70" s="126"/>
      <c r="AF70" s="126"/>
      <c r="AG70" s="126"/>
      <c r="AH70" s="126"/>
      <c r="AI70" s="102"/>
      <c r="AJ70" s="71"/>
      <c r="AK70" s="87">
        <f t="shared" si="3"/>
        <v>0</v>
      </c>
      <c r="AL70" s="62">
        <f t="shared" si="4"/>
        <v>0</v>
      </c>
      <c r="AM70" s="66">
        <f t="shared" si="28"/>
        <v>0</v>
      </c>
      <c r="AN70" s="75"/>
      <c r="AO70" s="88">
        <f t="shared" si="5"/>
        <v>0</v>
      </c>
      <c r="AP70" s="89">
        <f t="shared" si="6"/>
        <v>0</v>
      </c>
      <c r="AQ70" s="90">
        <f t="shared" si="7"/>
        <v>0</v>
      </c>
      <c r="AR70" s="91">
        <f t="shared" si="8"/>
        <v>0</v>
      </c>
      <c r="AS70" s="92">
        <f t="shared" si="9"/>
        <v>0</v>
      </c>
      <c r="AT70" s="93">
        <f t="shared" si="10"/>
        <v>0</v>
      </c>
      <c r="AU70" s="62"/>
      <c r="AV70" s="87">
        <f t="shared" si="11"/>
        <v>0</v>
      </c>
      <c r="AW70" s="88">
        <f t="shared" si="12"/>
        <v>0</v>
      </c>
      <c r="AX70" s="92">
        <f t="shared" si="13"/>
        <v>0</v>
      </c>
      <c r="AY70" s="89">
        <f t="shared" si="14"/>
        <v>0</v>
      </c>
      <c r="AZ70" s="62">
        <f t="shared" si="15"/>
        <v>0</v>
      </c>
      <c r="BA70" s="62">
        <f t="shared" si="16"/>
        <v>0</v>
      </c>
      <c r="BB70" s="62">
        <f t="shared" si="17"/>
        <v>0</v>
      </c>
      <c r="BC70" s="88">
        <f t="shared" si="18"/>
        <v>0</v>
      </c>
      <c r="BD70" s="92">
        <f t="shared" si="19"/>
        <v>0</v>
      </c>
      <c r="BE70" s="89">
        <f t="shared" si="20"/>
        <v>0</v>
      </c>
      <c r="BF70" s="62">
        <f t="shared" si="21"/>
        <v>0</v>
      </c>
      <c r="BG70" s="62">
        <f t="shared" si="22"/>
        <v>0</v>
      </c>
      <c r="BH70" s="62">
        <f t="shared" si="23"/>
        <v>0</v>
      </c>
      <c r="BI70" s="88">
        <f t="shared" si="24"/>
        <v>0</v>
      </c>
      <c r="BJ70" s="92">
        <f t="shared" si="25"/>
        <v>0</v>
      </c>
      <c r="BK70" s="89">
        <f t="shared" si="26"/>
        <v>0</v>
      </c>
    </row>
    <row r="71" spans="2:63" ht="12" customHeight="1">
      <c r="B71" s="84" t="s">
        <v>149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126"/>
      <c r="P71" s="126"/>
      <c r="Q71" s="126"/>
      <c r="R71" s="126"/>
      <c r="S71" s="30"/>
      <c r="T71" s="126"/>
      <c r="U71" s="126"/>
      <c r="W71" s="126"/>
      <c r="X71" s="126"/>
      <c r="Y71" s="132">
        <f t="shared" si="29"/>
      </c>
      <c r="Z71" s="132"/>
      <c r="AA71" s="131">
        <f t="shared" si="30"/>
      </c>
      <c r="AB71" s="131"/>
      <c r="AC71" s="130">
        <f t="shared" si="31"/>
      </c>
      <c r="AD71" s="130"/>
      <c r="AE71" s="126"/>
      <c r="AF71" s="126"/>
      <c r="AG71" s="126"/>
      <c r="AH71" s="126"/>
      <c r="AI71" s="102"/>
      <c r="AJ71" s="71"/>
      <c r="AK71" s="87">
        <f t="shared" si="3"/>
        <v>0</v>
      </c>
      <c r="AL71" s="62">
        <f t="shared" si="4"/>
        <v>0</v>
      </c>
      <c r="AM71" s="66">
        <f t="shared" si="28"/>
        <v>0</v>
      </c>
      <c r="AN71" s="75"/>
      <c r="AO71" s="88">
        <f t="shared" si="5"/>
        <v>0</v>
      </c>
      <c r="AP71" s="89">
        <f t="shared" si="6"/>
        <v>0</v>
      </c>
      <c r="AQ71" s="90">
        <f t="shared" si="7"/>
        <v>0</v>
      </c>
      <c r="AR71" s="91">
        <f t="shared" si="8"/>
        <v>0</v>
      </c>
      <c r="AS71" s="92">
        <f t="shared" si="9"/>
        <v>0</v>
      </c>
      <c r="AT71" s="93">
        <f t="shared" si="10"/>
        <v>0</v>
      </c>
      <c r="AU71" s="62"/>
      <c r="AV71" s="87">
        <f t="shared" si="11"/>
        <v>0</v>
      </c>
      <c r="AW71" s="88">
        <f t="shared" si="12"/>
        <v>0</v>
      </c>
      <c r="AX71" s="92">
        <f t="shared" si="13"/>
        <v>0</v>
      </c>
      <c r="AY71" s="89">
        <f t="shared" si="14"/>
        <v>0</v>
      </c>
      <c r="AZ71" s="62">
        <f t="shared" si="15"/>
        <v>0</v>
      </c>
      <c r="BA71" s="62">
        <f t="shared" si="16"/>
        <v>0</v>
      </c>
      <c r="BB71" s="62">
        <f t="shared" si="17"/>
        <v>0</v>
      </c>
      <c r="BC71" s="88">
        <f t="shared" si="18"/>
        <v>0</v>
      </c>
      <c r="BD71" s="92">
        <f t="shared" si="19"/>
        <v>0</v>
      </c>
      <c r="BE71" s="89">
        <f t="shared" si="20"/>
        <v>0</v>
      </c>
      <c r="BF71" s="62">
        <f t="shared" si="21"/>
        <v>0</v>
      </c>
      <c r="BG71" s="62">
        <f t="shared" si="22"/>
        <v>0</v>
      </c>
      <c r="BH71" s="62">
        <f t="shared" si="23"/>
        <v>0</v>
      </c>
      <c r="BI71" s="88">
        <f t="shared" si="24"/>
        <v>0</v>
      </c>
      <c r="BJ71" s="92">
        <f t="shared" si="25"/>
        <v>0</v>
      </c>
      <c r="BK71" s="89">
        <f t="shared" si="26"/>
        <v>0</v>
      </c>
    </row>
    <row r="72" spans="2:63" ht="12" customHeight="1">
      <c r="B72" s="84" t="s">
        <v>150</v>
      </c>
      <c r="C72" s="250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2"/>
      <c r="O72" s="162"/>
      <c r="P72" s="164"/>
      <c r="Q72" s="162"/>
      <c r="R72" s="164"/>
      <c r="S72" s="97"/>
      <c r="T72" s="162"/>
      <c r="U72" s="164"/>
      <c r="V72" s="98"/>
      <c r="W72" s="162"/>
      <c r="X72" s="164"/>
      <c r="Y72" s="132">
        <f t="shared" si="29"/>
      </c>
      <c r="Z72" s="132"/>
      <c r="AA72" s="131">
        <f t="shared" si="30"/>
      </c>
      <c r="AB72" s="131"/>
      <c r="AC72" s="130">
        <f t="shared" si="31"/>
      </c>
      <c r="AD72" s="130"/>
      <c r="AE72" s="126"/>
      <c r="AF72" s="126"/>
      <c r="AG72" s="126"/>
      <c r="AH72" s="126"/>
      <c r="AI72" s="102"/>
      <c r="AJ72" s="71"/>
      <c r="AK72" s="87">
        <f t="shared" si="3"/>
        <v>0</v>
      </c>
      <c r="AL72" s="62">
        <f t="shared" si="4"/>
        <v>0</v>
      </c>
      <c r="AM72" s="66">
        <f t="shared" si="28"/>
        <v>0</v>
      </c>
      <c r="AN72" s="75"/>
      <c r="AO72" s="88">
        <f t="shared" si="5"/>
        <v>0</v>
      </c>
      <c r="AP72" s="89">
        <f t="shared" si="6"/>
        <v>0</v>
      </c>
      <c r="AQ72" s="90">
        <f t="shared" si="7"/>
        <v>0</v>
      </c>
      <c r="AR72" s="91">
        <f t="shared" si="8"/>
        <v>0</v>
      </c>
      <c r="AS72" s="92">
        <f t="shared" si="9"/>
        <v>0</v>
      </c>
      <c r="AT72" s="93">
        <f t="shared" si="10"/>
        <v>0</v>
      </c>
      <c r="AU72" s="62"/>
      <c r="AV72" s="87">
        <f t="shared" si="11"/>
        <v>0</v>
      </c>
      <c r="AW72" s="88">
        <f t="shared" si="12"/>
        <v>0</v>
      </c>
      <c r="AX72" s="92">
        <f t="shared" si="13"/>
        <v>0</v>
      </c>
      <c r="AY72" s="89">
        <f t="shared" si="14"/>
        <v>0</v>
      </c>
      <c r="AZ72" s="62">
        <f t="shared" si="15"/>
        <v>0</v>
      </c>
      <c r="BA72" s="62">
        <f t="shared" si="16"/>
        <v>0</v>
      </c>
      <c r="BB72" s="62">
        <f t="shared" si="17"/>
        <v>0</v>
      </c>
      <c r="BC72" s="88">
        <f t="shared" si="18"/>
        <v>0</v>
      </c>
      <c r="BD72" s="92">
        <f t="shared" si="19"/>
        <v>0</v>
      </c>
      <c r="BE72" s="89">
        <f t="shared" si="20"/>
        <v>0</v>
      </c>
      <c r="BF72" s="62">
        <f t="shared" si="21"/>
        <v>0</v>
      </c>
      <c r="BG72" s="62">
        <f t="shared" si="22"/>
        <v>0</v>
      </c>
      <c r="BH72" s="62">
        <f t="shared" si="23"/>
        <v>0</v>
      </c>
      <c r="BI72" s="88">
        <f t="shared" si="24"/>
        <v>0</v>
      </c>
      <c r="BJ72" s="92">
        <f t="shared" si="25"/>
        <v>0</v>
      </c>
      <c r="BK72" s="89">
        <f t="shared" si="26"/>
        <v>0</v>
      </c>
    </row>
    <row r="73" spans="2:63" ht="12" customHeight="1">
      <c r="B73" s="84" t="s">
        <v>151</v>
      </c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48"/>
      <c r="P73" s="249"/>
      <c r="Q73" s="248"/>
      <c r="R73" s="249"/>
      <c r="S73" s="15"/>
      <c r="T73" s="248"/>
      <c r="U73" s="249"/>
      <c r="V73" s="30"/>
      <c r="W73" s="248"/>
      <c r="X73" s="249"/>
      <c r="Y73" s="132">
        <f t="shared" si="29"/>
      </c>
      <c r="Z73" s="132"/>
      <c r="AA73" s="131">
        <f t="shared" si="30"/>
      </c>
      <c r="AB73" s="131"/>
      <c r="AC73" s="130">
        <f t="shared" si="31"/>
      </c>
      <c r="AD73" s="130"/>
      <c r="AE73" s="269"/>
      <c r="AF73" s="270"/>
      <c r="AG73" s="248"/>
      <c r="AH73" s="249"/>
      <c r="AI73" s="102"/>
      <c r="AJ73" s="71"/>
      <c r="AK73" s="87">
        <f t="shared" si="3"/>
        <v>0</v>
      </c>
      <c r="AL73" s="62">
        <f t="shared" si="4"/>
        <v>0</v>
      </c>
      <c r="AM73" s="66">
        <f>IF(AE73:AE106="з",1,0)</f>
        <v>0</v>
      </c>
      <c r="AN73" s="75"/>
      <c r="AO73" s="88">
        <f t="shared" si="5"/>
        <v>0</v>
      </c>
      <c r="AP73" s="89">
        <f t="shared" si="6"/>
        <v>0</v>
      </c>
      <c r="AQ73" s="90">
        <f t="shared" si="7"/>
        <v>0</v>
      </c>
      <c r="AR73" s="91">
        <f t="shared" si="8"/>
        <v>0</v>
      </c>
      <c r="AS73" s="92">
        <f t="shared" si="9"/>
        <v>0</v>
      </c>
      <c r="AT73" s="93">
        <f t="shared" si="10"/>
        <v>0</v>
      </c>
      <c r="AU73" s="62"/>
      <c r="AV73" s="87">
        <f t="shared" si="11"/>
        <v>0</v>
      </c>
      <c r="AW73" s="88">
        <f t="shared" si="12"/>
        <v>0</v>
      </c>
      <c r="AX73" s="92">
        <f t="shared" si="13"/>
        <v>0</v>
      </c>
      <c r="AY73" s="89">
        <f t="shared" si="14"/>
        <v>0</v>
      </c>
      <c r="AZ73" s="62">
        <f t="shared" si="15"/>
        <v>0</v>
      </c>
      <c r="BA73" s="62">
        <f t="shared" si="16"/>
        <v>0</v>
      </c>
      <c r="BB73" s="62">
        <f t="shared" si="17"/>
        <v>0</v>
      </c>
      <c r="BC73" s="88">
        <f t="shared" si="18"/>
        <v>0</v>
      </c>
      <c r="BD73" s="92">
        <f t="shared" si="19"/>
        <v>0</v>
      </c>
      <c r="BE73" s="89">
        <f t="shared" si="20"/>
        <v>0</v>
      </c>
      <c r="BF73" s="62">
        <f t="shared" si="21"/>
        <v>0</v>
      </c>
      <c r="BG73" s="62">
        <f t="shared" si="22"/>
        <v>0</v>
      </c>
      <c r="BH73" s="62">
        <f t="shared" si="23"/>
        <v>0</v>
      </c>
      <c r="BI73" s="88">
        <f t="shared" si="24"/>
        <v>0</v>
      </c>
      <c r="BJ73" s="92">
        <f t="shared" si="25"/>
        <v>0</v>
      </c>
      <c r="BK73" s="89">
        <f t="shared" si="26"/>
        <v>0</v>
      </c>
    </row>
    <row r="74" spans="2:63" ht="12" customHeight="1">
      <c r="B74" s="84" t="s">
        <v>152</v>
      </c>
      <c r="C74" s="268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2"/>
      <c r="O74" s="248"/>
      <c r="P74" s="249"/>
      <c r="Q74" s="248"/>
      <c r="R74" s="249"/>
      <c r="S74" s="15"/>
      <c r="T74" s="248"/>
      <c r="U74" s="249"/>
      <c r="V74" s="30"/>
      <c r="W74" s="248"/>
      <c r="X74" s="249"/>
      <c r="Y74" s="132">
        <f t="shared" si="29"/>
      </c>
      <c r="Z74" s="132"/>
      <c r="AA74" s="131">
        <f t="shared" si="30"/>
      </c>
      <c r="AB74" s="131"/>
      <c r="AC74" s="130">
        <f t="shared" si="31"/>
      </c>
      <c r="AD74" s="130"/>
      <c r="AE74" s="248"/>
      <c r="AF74" s="249"/>
      <c r="AG74" s="248"/>
      <c r="AH74" s="249"/>
      <c r="AI74" s="102"/>
      <c r="AJ74" s="71"/>
      <c r="AK74" s="87">
        <f t="shared" si="3"/>
        <v>0</v>
      </c>
      <c r="AL74" s="62">
        <f t="shared" si="4"/>
        <v>0</v>
      </c>
      <c r="AM74" s="66">
        <f>IF(AE74:AE106="з",1,0)</f>
        <v>0</v>
      </c>
      <c r="AN74" s="75"/>
      <c r="AO74" s="88">
        <f t="shared" si="5"/>
        <v>0</v>
      </c>
      <c r="AP74" s="89">
        <f t="shared" si="6"/>
        <v>0</v>
      </c>
      <c r="AQ74" s="90">
        <f t="shared" si="7"/>
        <v>0</v>
      </c>
      <c r="AR74" s="91">
        <f t="shared" si="8"/>
        <v>0</v>
      </c>
      <c r="AS74" s="92">
        <f t="shared" si="9"/>
        <v>0</v>
      </c>
      <c r="AT74" s="93">
        <f t="shared" si="10"/>
        <v>0</v>
      </c>
      <c r="AU74" s="62"/>
      <c r="AV74" s="87">
        <f t="shared" si="11"/>
        <v>0</v>
      </c>
      <c r="AW74" s="88">
        <f t="shared" si="12"/>
        <v>0</v>
      </c>
      <c r="AX74" s="92">
        <f t="shared" si="13"/>
        <v>0</v>
      </c>
      <c r="AY74" s="89">
        <f t="shared" si="14"/>
        <v>0</v>
      </c>
      <c r="AZ74" s="62">
        <f t="shared" si="15"/>
        <v>0</v>
      </c>
      <c r="BA74" s="62">
        <f t="shared" si="16"/>
        <v>0</v>
      </c>
      <c r="BB74" s="62">
        <f t="shared" si="17"/>
        <v>0</v>
      </c>
      <c r="BC74" s="88">
        <f t="shared" si="18"/>
        <v>0</v>
      </c>
      <c r="BD74" s="92">
        <f t="shared" si="19"/>
        <v>0</v>
      </c>
      <c r="BE74" s="89">
        <f t="shared" si="20"/>
        <v>0</v>
      </c>
      <c r="BF74" s="62">
        <f t="shared" si="21"/>
        <v>0</v>
      </c>
      <c r="BG74" s="62">
        <f t="shared" si="22"/>
        <v>0</v>
      </c>
      <c r="BH74" s="62">
        <f t="shared" si="23"/>
        <v>0</v>
      </c>
      <c r="BI74" s="88">
        <f t="shared" si="24"/>
        <v>0</v>
      </c>
      <c r="BJ74" s="92">
        <f t="shared" si="25"/>
        <v>0</v>
      </c>
      <c r="BK74" s="89">
        <f t="shared" si="26"/>
        <v>0</v>
      </c>
    </row>
    <row r="75" spans="2:63" ht="13.5" customHeight="1">
      <c r="B75" s="84" t="s">
        <v>153</v>
      </c>
      <c r="C75" s="245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7"/>
      <c r="O75" s="126"/>
      <c r="P75" s="126"/>
      <c r="Q75" s="126"/>
      <c r="R75" s="126"/>
      <c r="S75" s="15"/>
      <c r="T75" s="126"/>
      <c r="U75" s="126"/>
      <c r="V75" s="30"/>
      <c r="W75" s="126"/>
      <c r="X75" s="126"/>
      <c r="Y75" s="132">
        <f t="shared" si="29"/>
      </c>
      <c r="Z75" s="132"/>
      <c r="AA75" s="131">
        <f t="shared" si="30"/>
      </c>
      <c r="AB75" s="131"/>
      <c r="AC75" s="130">
        <f t="shared" si="31"/>
      </c>
      <c r="AD75" s="130"/>
      <c r="AE75" s="126"/>
      <c r="AF75" s="126"/>
      <c r="AG75" s="126"/>
      <c r="AH75" s="126"/>
      <c r="AI75" s="101"/>
      <c r="AJ75" s="100"/>
      <c r="AK75" s="87">
        <f t="shared" si="3"/>
        <v>0</v>
      </c>
      <c r="AL75" s="62">
        <f t="shared" si="4"/>
        <v>0</v>
      </c>
      <c r="AM75" s="66">
        <f>IF(AE75:AE106="з",1,0)</f>
        <v>0</v>
      </c>
      <c r="AN75" s="75"/>
      <c r="AO75" s="88">
        <f t="shared" si="5"/>
        <v>0</v>
      </c>
      <c r="AP75" s="89">
        <f t="shared" si="6"/>
        <v>0</v>
      </c>
      <c r="AQ75" s="90">
        <f t="shared" si="7"/>
        <v>0</v>
      </c>
      <c r="AR75" s="91">
        <f t="shared" si="8"/>
        <v>0</v>
      </c>
      <c r="AS75" s="92">
        <f t="shared" si="9"/>
        <v>0</v>
      </c>
      <c r="AT75" s="93">
        <f t="shared" si="10"/>
        <v>0</v>
      </c>
      <c r="AU75" s="62"/>
      <c r="AV75" s="87">
        <f t="shared" si="11"/>
        <v>0</v>
      </c>
      <c r="AW75" s="88">
        <f t="shared" si="12"/>
        <v>0</v>
      </c>
      <c r="AX75" s="92">
        <f t="shared" si="13"/>
        <v>0</v>
      </c>
      <c r="AY75" s="89">
        <f t="shared" si="14"/>
        <v>0</v>
      </c>
      <c r="AZ75" s="62">
        <f t="shared" si="15"/>
        <v>0</v>
      </c>
      <c r="BA75" s="62">
        <f t="shared" si="16"/>
        <v>0</v>
      </c>
      <c r="BB75" s="62">
        <f t="shared" si="17"/>
        <v>0</v>
      </c>
      <c r="BC75" s="88">
        <f t="shared" si="18"/>
        <v>0</v>
      </c>
      <c r="BD75" s="92">
        <f t="shared" si="19"/>
        <v>0</v>
      </c>
      <c r="BE75" s="89">
        <f t="shared" si="20"/>
        <v>0</v>
      </c>
      <c r="BF75" s="62">
        <f t="shared" si="21"/>
        <v>0</v>
      </c>
      <c r="BG75" s="62">
        <f t="shared" si="22"/>
        <v>0</v>
      </c>
      <c r="BH75" s="62">
        <f t="shared" si="23"/>
        <v>0</v>
      </c>
      <c r="BI75" s="88">
        <f t="shared" si="24"/>
        <v>0</v>
      </c>
      <c r="BJ75" s="92">
        <f t="shared" si="25"/>
        <v>0</v>
      </c>
      <c r="BK75" s="89">
        <f t="shared" si="26"/>
        <v>0</v>
      </c>
    </row>
    <row r="76" spans="2:63" ht="13.5" customHeight="1" thickBot="1">
      <c r="B76" s="84" t="s">
        <v>154</v>
      </c>
      <c r="C76" s="127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9"/>
      <c r="O76" s="126"/>
      <c r="P76" s="126"/>
      <c r="Q76" s="126"/>
      <c r="R76" s="126"/>
      <c r="S76" s="15"/>
      <c r="T76" s="126"/>
      <c r="U76" s="126"/>
      <c r="V76" s="30"/>
      <c r="W76" s="126"/>
      <c r="X76" s="126"/>
      <c r="Y76" s="132">
        <f t="shared" si="29"/>
      </c>
      <c r="Z76" s="132"/>
      <c r="AA76" s="131">
        <f t="shared" si="30"/>
      </c>
      <c r="AB76" s="131"/>
      <c r="AC76" s="130">
        <f t="shared" si="31"/>
      </c>
      <c r="AD76" s="130"/>
      <c r="AE76" s="126"/>
      <c r="AF76" s="126"/>
      <c r="AG76" s="126"/>
      <c r="AH76" s="126"/>
      <c r="AI76" s="101"/>
      <c r="AJ76" s="100"/>
      <c r="AK76" s="87">
        <f t="shared" si="3"/>
        <v>0</v>
      </c>
      <c r="AL76" s="62">
        <f t="shared" si="4"/>
        <v>0</v>
      </c>
      <c r="AM76" s="66">
        <f>IF(AE76:AE106="з",1,0)</f>
        <v>0</v>
      </c>
      <c r="AN76" s="75"/>
      <c r="AO76" s="88">
        <f t="shared" si="5"/>
        <v>0</v>
      </c>
      <c r="AP76" s="89">
        <f t="shared" si="6"/>
        <v>0</v>
      </c>
      <c r="AQ76" s="90">
        <f t="shared" si="7"/>
        <v>0</v>
      </c>
      <c r="AR76" s="91">
        <f t="shared" si="8"/>
        <v>0</v>
      </c>
      <c r="AS76" s="92">
        <f t="shared" si="9"/>
        <v>0</v>
      </c>
      <c r="AT76" s="93">
        <f t="shared" si="10"/>
        <v>0</v>
      </c>
      <c r="AU76" s="62"/>
      <c r="AV76" s="87">
        <f t="shared" si="11"/>
        <v>0</v>
      </c>
      <c r="AW76" s="88">
        <f t="shared" si="12"/>
        <v>0</v>
      </c>
      <c r="AX76" s="92">
        <f t="shared" si="13"/>
        <v>0</v>
      </c>
      <c r="AY76" s="89">
        <f t="shared" si="14"/>
        <v>0</v>
      </c>
      <c r="AZ76" s="62">
        <f t="shared" si="15"/>
        <v>0</v>
      </c>
      <c r="BA76" s="62">
        <f t="shared" si="16"/>
        <v>0</v>
      </c>
      <c r="BB76" s="62">
        <f t="shared" si="17"/>
        <v>0</v>
      </c>
      <c r="BC76" s="88">
        <f t="shared" si="18"/>
        <v>0</v>
      </c>
      <c r="BD76" s="92">
        <f t="shared" si="19"/>
        <v>0</v>
      </c>
      <c r="BE76" s="89">
        <f t="shared" si="20"/>
        <v>0</v>
      </c>
      <c r="BF76" s="62">
        <f t="shared" si="21"/>
        <v>0</v>
      </c>
      <c r="BG76" s="62">
        <f t="shared" si="22"/>
        <v>0</v>
      </c>
      <c r="BH76" s="62">
        <f t="shared" si="23"/>
        <v>0</v>
      </c>
      <c r="BI76" s="88">
        <f t="shared" si="24"/>
        <v>0</v>
      </c>
      <c r="BJ76" s="92">
        <f t="shared" si="25"/>
        <v>0</v>
      </c>
      <c r="BK76" s="89">
        <f t="shared" si="26"/>
        <v>0</v>
      </c>
    </row>
    <row r="77" spans="2:63" s="56" customFormat="1" ht="13.5" thickBot="1">
      <c r="B77" s="258" t="s">
        <v>155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9"/>
      <c r="P77" s="259"/>
      <c r="Q77" s="260">
        <f>IF(SUM(Q67:R75)=0,"",SUM(Q67:R75))</f>
      </c>
      <c r="R77" s="260"/>
      <c r="S77" s="31"/>
      <c r="T77" s="123">
        <f>IF(SUM(T67:U75)=0,"",SUM(T67:U75))</f>
      </c>
      <c r="U77" s="123"/>
      <c r="V77" s="31"/>
      <c r="W77" s="123">
        <f>IF(SUM(W67:X75)=0,"",SUM(W67:X75))</f>
      </c>
      <c r="X77" s="123"/>
      <c r="Y77" s="123">
        <f>IF(SUM(Y67:Z75)=0,"",SUM(Y67:Z75))</f>
      </c>
      <c r="Z77" s="123"/>
      <c r="AA77" s="123">
        <f>IF(SUM(AA67:AB75)=0,"",SUM(AA67:AB75))</f>
      </c>
      <c r="AB77" s="123"/>
      <c r="AC77" s="124">
        <f>IF(OR(AA77=0,AA77="",Y77=""),"",INT(Y77/AA77*1000+0.5)/10)</f>
      </c>
      <c r="AD77" s="124"/>
      <c r="AE77" s="125"/>
      <c r="AF77" s="125"/>
      <c r="AG77" s="123">
        <f>IF(SUM(AG67:AH75)=0,"",SUM(AG67:AH75))</f>
      </c>
      <c r="AH77" s="123"/>
      <c r="AI77" s="68"/>
      <c r="AJ77" s="68"/>
      <c r="AK77" s="87">
        <f t="shared" si="3"/>
        <v>0</v>
      </c>
      <c r="AL77" s="62">
        <f t="shared" si="4"/>
        <v>0</v>
      </c>
      <c r="AM77" s="66">
        <f>IF(AE77:AE106="з",1,0)</f>
        <v>0</v>
      </c>
      <c r="AN77" s="75"/>
      <c r="AO77" s="88">
        <f t="shared" si="5"/>
        <v>0</v>
      </c>
      <c r="AP77" s="89">
        <f t="shared" si="6"/>
        <v>0</v>
      </c>
      <c r="AQ77" s="90">
        <f t="shared" si="7"/>
        <v>0</v>
      </c>
      <c r="AR77" s="91">
        <f t="shared" si="8"/>
        <v>0</v>
      </c>
      <c r="AS77" s="92">
        <f t="shared" si="9"/>
        <v>0</v>
      </c>
      <c r="AT77" s="93">
        <f t="shared" si="10"/>
        <v>0</v>
      </c>
      <c r="AU77" s="62"/>
      <c r="AV77" s="87">
        <f t="shared" si="11"/>
        <v>0</v>
      </c>
      <c r="AW77" s="88">
        <f t="shared" si="12"/>
        <v>0</v>
      </c>
      <c r="AX77" s="92">
        <f t="shared" si="13"/>
        <v>0</v>
      </c>
      <c r="AY77" s="89">
        <f t="shared" si="14"/>
        <v>0</v>
      </c>
      <c r="AZ77" s="62">
        <f t="shared" si="15"/>
        <v>0</v>
      </c>
      <c r="BA77" s="62">
        <f t="shared" si="16"/>
        <v>0</v>
      </c>
      <c r="BB77" s="62">
        <f t="shared" si="17"/>
        <v>0</v>
      </c>
      <c r="BC77" s="88">
        <f t="shared" si="18"/>
        <v>0</v>
      </c>
      <c r="BD77" s="92">
        <f t="shared" si="19"/>
        <v>0</v>
      </c>
      <c r="BE77" s="89">
        <f t="shared" si="20"/>
        <v>0</v>
      </c>
      <c r="BF77" s="62">
        <f t="shared" si="21"/>
        <v>0</v>
      </c>
      <c r="BG77" s="62">
        <f t="shared" si="22"/>
        <v>0</v>
      </c>
      <c r="BH77" s="62">
        <f t="shared" si="23"/>
        <v>0</v>
      </c>
      <c r="BI77" s="88">
        <f t="shared" si="24"/>
        <v>0</v>
      </c>
      <c r="BJ77" s="92">
        <f t="shared" si="25"/>
        <v>0</v>
      </c>
      <c r="BK77" s="89">
        <f t="shared" si="26"/>
        <v>0</v>
      </c>
    </row>
    <row r="78" spans="2:63" ht="13.5" customHeight="1" thickBot="1" thickTop="1">
      <c r="B78" s="29"/>
      <c r="C78" s="233" t="s">
        <v>157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24" t="s">
        <v>123</v>
      </c>
      <c r="R78" s="224"/>
      <c r="S78" s="261" t="s">
        <v>24</v>
      </c>
      <c r="T78" s="261"/>
      <c r="U78" s="261"/>
      <c r="V78" s="262" t="s">
        <v>124</v>
      </c>
      <c r="W78" s="262"/>
      <c r="X78" s="262"/>
      <c r="Y78" s="224" t="s">
        <v>2</v>
      </c>
      <c r="Z78" s="224"/>
      <c r="AA78" s="224" t="s">
        <v>26</v>
      </c>
      <c r="AB78" s="224"/>
      <c r="AC78" s="224" t="s">
        <v>125</v>
      </c>
      <c r="AD78" s="224"/>
      <c r="AE78" s="236" t="s">
        <v>126</v>
      </c>
      <c r="AF78" s="236"/>
      <c r="AG78" s="273" t="s">
        <v>127</v>
      </c>
      <c r="AH78" s="273"/>
      <c r="AI78" s="102"/>
      <c r="AJ78" s="71"/>
      <c r="AK78" s="87">
        <f t="shared" si="3"/>
        <v>0</v>
      </c>
      <c r="AL78" s="62">
        <f t="shared" si="4"/>
        <v>0</v>
      </c>
      <c r="AM78" s="66">
        <f>IF(AE78:AE106="з",1,0)</f>
        <v>0</v>
      </c>
      <c r="AN78" s="75"/>
      <c r="AO78" s="88">
        <f t="shared" si="5"/>
        <v>0</v>
      </c>
      <c r="AP78" s="89">
        <f t="shared" si="6"/>
        <v>0</v>
      </c>
      <c r="AQ78" s="90">
        <f t="shared" si="7"/>
        <v>0</v>
      </c>
      <c r="AR78" s="91">
        <f t="shared" si="8"/>
        <v>0</v>
      </c>
      <c r="AS78" s="92">
        <f t="shared" si="9"/>
        <v>0</v>
      </c>
      <c r="AT78" s="93">
        <f t="shared" si="10"/>
        <v>0</v>
      </c>
      <c r="AU78" s="62"/>
      <c r="AV78" s="87">
        <f t="shared" si="11"/>
        <v>0</v>
      </c>
      <c r="AW78" s="88">
        <f t="shared" si="12"/>
        <v>0</v>
      </c>
      <c r="AX78" s="92">
        <f t="shared" si="13"/>
        <v>0</v>
      </c>
      <c r="AY78" s="89">
        <f t="shared" si="14"/>
        <v>0</v>
      </c>
      <c r="AZ78" s="62">
        <f t="shared" si="15"/>
        <v>0</v>
      </c>
      <c r="BA78" s="62">
        <f t="shared" si="16"/>
        <v>0</v>
      </c>
      <c r="BB78" s="62">
        <f t="shared" si="17"/>
        <v>0</v>
      </c>
      <c r="BC78" s="88">
        <f t="shared" si="18"/>
        <v>0</v>
      </c>
      <c r="BD78" s="92">
        <f t="shared" si="19"/>
        <v>0</v>
      </c>
      <c r="BE78" s="89">
        <f t="shared" si="20"/>
        <v>0</v>
      </c>
      <c r="BF78" s="62">
        <f t="shared" si="21"/>
        <v>0</v>
      </c>
      <c r="BG78" s="62">
        <f t="shared" si="22"/>
        <v>0</v>
      </c>
      <c r="BH78" s="62">
        <f t="shared" si="23"/>
        <v>0</v>
      </c>
      <c r="BI78" s="88">
        <f t="shared" si="24"/>
        <v>0</v>
      </c>
      <c r="BJ78" s="92">
        <f t="shared" si="25"/>
        <v>0</v>
      </c>
      <c r="BK78" s="89">
        <f t="shared" si="26"/>
        <v>0</v>
      </c>
    </row>
    <row r="79" spans="2:63" ht="12" customHeight="1" thickBot="1" thickTop="1">
      <c r="B79" s="39" t="s">
        <v>129</v>
      </c>
      <c r="C79" s="156" t="s">
        <v>130</v>
      </c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 t="s">
        <v>131</v>
      </c>
      <c r="P79" s="156"/>
      <c r="Q79" s="235" t="s">
        <v>99</v>
      </c>
      <c r="R79" s="235"/>
      <c r="S79" s="46" t="s">
        <v>132</v>
      </c>
      <c r="T79" s="235" t="s">
        <v>99</v>
      </c>
      <c r="U79" s="235"/>
      <c r="V79" s="32" t="s">
        <v>132</v>
      </c>
      <c r="W79" s="235" t="s">
        <v>99</v>
      </c>
      <c r="X79" s="235"/>
      <c r="Y79" s="235" t="s">
        <v>99</v>
      </c>
      <c r="Z79" s="235"/>
      <c r="AA79" s="235" t="s">
        <v>99</v>
      </c>
      <c r="AB79" s="235"/>
      <c r="AC79" s="235" t="s">
        <v>88</v>
      </c>
      <c r="AD79" s="235"/>
      <c r="AE79" s="236"/>
      <c r="AF79" s="236"/>
      <c r="AG79" s="273"/>
      <c r="AH79" s="273"/>
      <c r="AI79" s="102"/>
      <c r="AJ79" s="71"/>
      <c r="AK79" s="87">
        <f t="shared" si="3"/>
        <v>0</v>
      </c>
      <c r="AL79" s="62">
        <f t="shared" si="4"/>
        <v>0</v>
      </c>
      <c r="AM79" s="66">
        <f>IF(AE79:AE106="з",1,0)</f>
        <v>0</v>
      </c>
      <c r="AN79" s="75"/>
      <c r="AO79" s="88">
        <f t="shared" si="5"/>
        <v>0</v>
      </c>
      <c r="AP79" s="89">
        <f t="shared" si="6"/>
        <v>0</v>
      </c>
      <c r="AQ79" s="90">
        <f t="shared" si="7"/>
        <v>0</v>
      </c>
      <c r="AR79" s="91">
        <f t="shared" si="8"/>
        <v>0</v>
      </c>
      <c r="AS79" s="92">
        <f t="shared" si="9"/>
        <v>0</v>
      </c>
      <c r="AT79" s="93">
        <f t="shared" si="10"/>
        <v>0</v>
      </c>
      <c r="AU79" s="62"/>
      <c r="AV79" s="87">
        <f t="shared" si="11"/>
        <v>0</v>
      </c>
      <c r="AW79" s="88">
        <f t="shared" si="12"/>
        <v>0</v>
      </c>
      <c r="AX79" s="92">
        <f t="shared" si="13"/>
        <v>0</v>
      </c>
      <c r="AY79" s="89">
        <f t="shared" si="14"/>
        <v>0</v>
      </c>
      <c r="AZ79" s="62">
        <f t="shared" si="15"/>
        <v>0</v>
      </c>
      <c r="BA79" s="62">
        <f t="shared" si="16"/>
        <v>0</v>
      </c>
      <c r="BB79" s="62">
        <f t="shared" si="17"/>
        <v>0</v>
      </c>
      <c r="BC79" s="88">
        <f t="shared" si="18"/>
        <v>0</v>
      </c>
      <c r="BD79" s="92">
        <f t="shared" si="19"/>
        <v>0</v>
      </c>
      <c r="BE79" s="89">
        <f t="shared" si="20"/>
        <v>0</v>
      </c>
      <c r="BF79" s="62">
        <f t="shared" si="21"/>
        <v>0</v>
      </c>
      <c r="BG79" s="62">
        <f t="shared" si="22"/>
        <v>0</v>
      </c>
      <c r="BH79" s="62">
        <f t="shared" si="23"/>
        <v>0</v>
      </c>
      <c r="BI79" s="88">
        <f t="shared" si="24"/>
        <v>0</v>
      </c>
      <c r="BJ79" s="92">
        <f t="shared" si="25"/>
        <v>0</v>
      </c>
      <c r="BK79" s="89">
        <f t="shared" si="26"/>
        <v>0</v>
      </c>
    </row>
    <row r="80" spans="2:63" ht="12" customHeight="1">
      <c r="B80" s="84" t="s">
        <v>85</v>
      </c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42"/>
      <c r="P80" s="243"/>
      <c r="Q80" s="242"/>
      <c r="R80" s="243"/>
      <c r="S80" s="85"/>
      <c r="T80" s="242"/>
      <c r="U80" s="243"/>
      <c r="V80" s="86"/>
      <c r="W80" s="242"/>
      <c r="X80" s="243"/>
      <c r="Y80" s="132">
        <f>IF(Q80+T80+W80=0,"",Q80+T80+W80)</f>
      </c>
      <c r="Z80" s="132"/>
      <c r="AA80" s="131">
        <f>IF(AG80=0,"",(AG80*30)-Y80)</f>
      </c>
      <c r="AB80" s="131"/>
      <c r="AC80" s="130">
        <f>IF(OR(AA80=0,Y80=""),"",INT(Y80/AA80*1000+0.5)/10)</f>
      </c>
      <c r="AD80" s="130"/>
      <c r="AE80" s="244"/>
      <c r="AF80" s="244"/>
      <c r="AG80" s="244"/>
      <c r="AH80" s="244"/>
      <c r="AI80" s="102"/>
      <c r="AJ80" s="71"/>
      <c r="AK80" s="87">
        <f t="shared" si="3"/>
        <v>0</v>
      </c>
      <c r="AL80" s="62">
        <f t="shared" si="4"/>
        <v>0</v>
      </c>
      <c r="AM80" s="66">
        <f>IF(AE80:AE106="з",1,0)</f>
        <v>0</v>
      </c>
      <c r="AN80" s="75"/>
      <c r="AO80" s="88">
        <f t="shared" si="5"/>
        <v>0</v>
      </c>
      <c r="AP80" s="89">
        <f t="shared" si="6"/>
        <v>0</v>
      </c>
      <c r="AQ80" s="90">
        <f t="shared" si="7"/>
        <v>0</v>
      </c>
      <c r="AR80" s="91">
        <f t="shared" si="8"/>
        <v>0</v>
      </c>
      <c r="AS80" s="92">
        <f t="shared" si="9"/>
        <v>0</v>
      </c>
      <c r="AT80" s="93">
        <f t="shared" si="10"/>
        <v>0</v>
      </c>
      <c r="AU80" s="62"/>
      <c r="AV80" s="87">
        <f t="shared" si="11"/>
        <v>0</v>
      </c>
      <c r="AW80" s="88">
        <f t="shared" si="12"/>
        <v>0</v>
      </c>
      <c r="AX80" s="92">
        <f t="shared" si="13"/>
        <v>0</v>
      </c>
      <c r="AY80" s="89">
        <f t="shared" si="14"/>
        <v>0</v>
      </c>
      <c r="AZ80" s="62">
        <f t="shared" si="15"/>
        <v>0</v>
      </c>
      <c r="BA80" s="62">
        <f t="shared" si="16"/>
        <v>0</v>
      </c>
      <c r="BB80" s="62">
        <f t="shared" si="17"/>
        <v>0</v>
      </c>
      <c r="BC80" s="88">
        <f t="shared" si="18"/>
        <v>0</v>
      </c>
      <c r="BD80" s="92">
        <f t="shared" si="19"/>
        <v>0</v>
      </c>
      <c r="BE80" s="89">
        <f t="shared" si="20"/>
        <v>0</v>
      </c>
      <c r="BF80" s="62">
        <f t="shared" si="21"/>
        <v>0</v>
      </c>
      <c r="BG80" s="62">
        <f t="shared" si="22"/>
        <v>0</v>
      </c>
      <c r="BH80" s="62">
        <f t="shared" si="23"/>
        <v>0</v>
      </c>
      <c r="BI80" s="88">
        <f t="shared" si="24"/>
        <v>0</v>
      </c>
      <c r="BJ80" s="92">
        <f t="shared" si="25"/>
        <v>0</v>
      </c>
      <c r="BK80" s="89">
        <f t="shared" si="26"/>
        <v>0</v>
      </c>
    </row>
    <row r="81" spans="2:63" ht="12" customHeight="1">
      <c r="B81" s="84" t="s">
        <v>100</v>
      </c>
      <c r="C81" s="250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2"/>
      <c r="O81" s="162"/>
      <c r="P81" s="164"/>
      <c r="Q81" s="162"/>
      <c r="R81" s="164"/>
      <c r="S81" s="97"/>
      <c r="T81" s="162"/>
      <c r="U81" s="164"/>
      <c r="V81" s="98"/>
      <c r="W81" s="162"/>
      <c r="X81" s="164"/>
      <c r="Y81" s="132">
        <f aca="true" t="shared" si="32" ref="Y81:Y89">IF(Q81+T81+W81=0,"",Q81+T81+W81)</f>
      </c>
      <c r="Z81" s="132"/>
      <c r="AA81" s="131">
        <f aca="true" t="shared" si="33" ref="AA81:AA88">IF(AG81=0,"",(AG81*30)-Y81)</f>
      </c>
      <c r="AB81" s="131"/>
      <c r="AC81" s="130">
        <f aca="true" t="shared" si="34" ref="AC81:AC89">IF(OR(AA81=0,Y81=""),"",INT(Y81/AA81*1000+0.5)/10)</f>
      </c>
      <c r="AD81" s="130"/>
      <c r="AE81" s="126"/>
      <c r="AF81" s="126"/>
      <c r="AG81" s="126"/>
      <c r="AH81" s="126"/>
      <c r="AI81" s="102"/>
      <c r="AJ81" s="71"/>
      <c r="AK81" s="87">
        <f t="shared" si="3"/>
        <v>0</v>
      </c>
      <c r="AL81" s="62">
        <f t="shared" si="4"/>
        <v>0</v>
      </c>
      <c r="AM81" s="66">
        <f>IF(AE81:AE106="з",1,0)</f>
        <v>0</v>
      </c>
      <c r="AN81" s="75"/>
      <c r="AO81" s="88">
        <f t="shared" si="5"/>
        <v>0</v>
      </c>
      <c r="AP81" s="89">
        <f t="shared" si="6"/>
        <v>0</v>
      </c>
      <c r="AQ81" s="90">
        <f t="shared" si="7"/>
        <v>0</v>
      </c>
      <c r="AR81" s="91">
        <f t="shared" si="8"/>
        <v>0</v>
      </c>
      <c r="AS81" s="92">
        <f t="shared" si="9"/>
        <v>0</v>
      </c>
      <c r="AT81" s="93">
        <f t="shared" si="10"/>
        <v>0</v>
      </c>
      <c r="AU81" s="62"/>
      <c r="AV81" s="87">
        <f t="shared" si="11"/>
        <v>0</v>
      </c>
      <c r="AW81" s="88">
        <f t="shared" si="12"/>
        <v>0</v>
      </c>
      <c r="AX81" s="92">
        <f t="shared" si="13"/>
        <v>0</v>
      </c>
      <c r="AY81" s="89">
        <f t="shared" si="14"/>
        <v>0</v>
      </c>
      <c r="AZ81" s="62">
        <f t="shared" si="15"/>
        <v>0</v>
      </c>
      <c r="BA81" s="62">
        <f t="shared" si="16"/>
        <v>0</v>
      </c>
      <c r="BB81" s="62">
        <f t="shared" si="17"/>
        <v>0</v>
      </c>
      <c r="BC81" s="88">
        <f t="shared" si="18"/>
        <v>0</v>
      </c>
      <c r="BD81" s="92">
        <f t="shared" si="19"/>
        <v>0</v>
      </c>
      <c r="BE81" s="89">
        <f t="shared" si="20"/>
        <v>0</v>
      </c>
      <c r="BF81" s="62">
        <f t="shared" si="21"/>
        <v>0</v>
      </c>
      <c r="BG81" s="62">
        <f t="shared" si="22"/>
        <v>0</v>
      </c>
      <c r="BH81" s="62">
        <f t="shared" si="23"/>
        <v>0</v>
      </c>
      <c r="BI81" s="88">
        <f t="shared" si="24"/>
        <v>0</v>
      </c>
      <c r="BJ81" s="92">
        <f t="shared" si="25"/>
        <v>0</v>
      </c>
      <c r="BK81" s="89">
        <f t="shared" si="26"/>
        <v>0</v>
      </c>
    </row>
    <row r="82" spans="2:63" ht="12" customHeight="1">
      <c r="B82" s="84" t="s">
        <v>113</v>
      </c>
      <c r="C82" s="250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2"/>
      <c r="O82" s="162"/>
      <c r="P82" s="164"/>
      <c r="Q82" s="162"/>
      <c r="R82" s="164"/>
      <c r="S82" s="97"/>
      <c r="T82" s="162"/>
      <c r="U82" s="164"/>
      <c r="V82" s="98"/>
      <c r="W82" s="162"/>
      <c r="X82" s="164"/>
      <c r="Y82" s="132">
        <f t="shared" si="32"/>
      </c>
      <c r="Z82" s="132"/>
      <c r="AA82" s="131">
        <f t="shared" si="33"/>
      </c>
      <c r="AB82" s="131"/>
      <c r="AC82" s="130">
        <f t="shared" si="34"/>
      </c>
      <c r="AD82" s="130"/>
      <c r="AE82" s="126"/>
      <c r="AF82" s="126"/>
      <c r="AG82" s="126"/>
      <c r="AH82" s="126"/>
      <c r="AI82" s="102"/>
      <c r="AJ82" s="71"/>
      <c r="AK82" s="87">
        <f t="shared" si="3"/>
        <v>0</v>
      </c>
      <c r="AL82" s="62">
        <f t="shared" si="4"/>
        <v>0</v>
      </c>
      <c r="AM82" s="66">
        <f>IF(AE82:AE106="з",1,0)</f>
        <v>0</v>
      </c>
      <c r="AN82" s="75"/>
      <c r="AO82" s="88">
        <f t="shared" si="5"/>
        <v>0</v>
      </c>
      <c r="AP82" s="89">
        <f t="shared" si="6"/>
        <v>0</v>
      </c>
      <c r="AQ82" s="90">
        <f t="shared" si="7"/>
        <v>0</v>
      </c>
      <c r="AR82" s="91">
        <f t="shared" si="8"/>
        <v>0</v>
      </c>
      <c r="AS82" s="92">
        <f t="shared" si="9"/>
        <v>0</v>
      </c>
      <c r="AT82" s="93">
        <f t="shared" si="10"/>
        <v>0</v>
      </c>
      <c r="AU82" s="62"/>
      <c r="AV82" s="87">
        <f t="shared" si="11"/>
        <v>0</v>
      </c>
      <c r="AW82" s="88">
        <f t="shared" si="12"/>
        <v>0</v>
      </c>
      <c r="AX82" s="92">
        <f t="shared" si="13"/>
        <v>0</v>
      </c>
      <c r="AY82" s="89">
        <f t="shared" si="14"/>
        <v>0</v>
      </c>
      <c r="AZ82" s="62">
        <f t="shared" si="15"/>
        <v>0</v>
      </c>
      <c r="BA82" s="62">
        <f t="shared" si="16"/>
        <v>0</v>
      </c>
      <c r="BB82" s="62">
        <f t="shared" si="17"/>
        <v>0</v>
      </c>
      <c r="BC82" s="88">
        <f t="shared" si="18"/>
        <v>0</v>
      </c>
      <c r="BD82" s="92">
        <f t="shared" si="19"/>
        <v>0</v>
      </c>
      <c r="BE82" s="89">
        <f t="shared" si="20"/>
        <v>0</v>
      </c>
      <c r="BF82" s="62">
        <f t="shared" si="21"/>
        <v>0</v>
      </c>
      <c r="BG82" s="62">
        <f t="shared" si="22"/>
        <v>0</v>
      </c>
      <c r="BH82" s="62">
        <f t="shared" si="23"/>
        <v>0</v>
      </c>
      <c r="BI82" s="88">
        <f t="shared" si="24"/>
        <v>0</v>
      </c>
      <c r="BJ82" s="92">
        <f t="shared" si="25"/>
        <v>0</v>
      </c>
      <c r="BK82" s="89">
        <f t="shared" si="26"/>
        <v>0</v>
      </c>
    </row>
    <row r="83" spans="2:63" ht="12" customHeight="1">
      <c r="B83" s="84" t="s">
        <v>118</v>
      </c>
      <c r="C83" s="245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7"/>
      <c r="O83" s="162"/>
      <c r="P83" s="164"/>
      <c r="Q83" s="162"/>
      <c r="R83" s="164"/>
      <c r="S83" s="97"/>
      <c r="T83" s="162"/>
      <c r="U83" s="164"/>
      <c r="V83" s="98"/>
      <c r="W83" s="162"/>
      <c r="X83" s="164"/>
      <c r="Y83" s="132">
        <f t="shared" si="32"/>
      </c>
      <c r="Z83" s="132"/>
      <c r="AA83" s="131">
        <f t="shared" si="33"/>
      </c>
      <c r="AB83" s="131"/>
      <c r="AC83" s="130">
        <f t="shared" si="34"/>
      </c>
      <c r="AD83" s="130"/>
      <c r="AE83" s="126"/>
      <c r="AF83" s="126"/>
      <c r="AG83" s="126"/>
      <c r="AH83" s="126"/>
      <c r="AI83" s="102"/>
      <c r="AJ83" s="71"/>
      <c r="AK83" s="87">
        <f t="shared" si="3"/>
        <v>0</v>
      </c>
      <c r="AL83" s="62">
        <f t="shared" si="4"/>
        <v>0</v>
      </c>
      <c r="AM83" s="66">
        <f aca="true" t="shared" si="35" ref="AM83:AM89">IF(AE83:AE106="з",1,0)</f>
        <v>0</v>
      </c>
      <c r="AN83" s="75"/>
      <c r="AO83" s="88">
        <f t="shared" si="5"/>
        <v>0</v>
      </c>
      <c r="AP83" s="89">
        <f t="shared" si="6"/>
        <v>0</v>
      </c>
      <c r="AQ83" s="90">
        <f t="shared" si="7"/>
        <v>0</v>
      </c>
      <c r="AR83" s="91">
        <f t="shared" si="8"/>
        <v>0</v>
      </c>
      <c r="AS83" s="92">
        <f t="shared" si="9"/>
        <v>0</v>
      </c>
      <c r="AT83" s="93">
        <f t="shared" si="10"/>
        <v>0</v>
      </c>
      <c r="AU83" s="62"/>
      <c r="AV83" s="87">
        <f t="shared" si="11"/>
        <v>0</v>
      </c>
      <c r="AW83" s="88">
        <f t="shared" si="12"/>
        <v>0</v>
      </c>
      <c r="AX83" s="92">
        <f t="shared" si="13"/>
        <v>0</v>
      </c>
      <c r="AY83" s="89">
        <f t="shared" si="14"/>
        <v>0</v>
      </c>
      <c r="AZ83" s="62">
        <f t="shared" si="15"/>
        <v>0</v>
      </c>
      <c r="BA83" s="62">
        <f t="shared" si="16"/>
        <v>0</v>
      </c>
      <c r="BB83" s="62">
        <f t="shared" si="17"/>
        <v>0</v>
      </c>
      <c r="BC83" s="88">
        <f t="shared" si="18"/>
        <v>0</v>
      </c>
      <c r="BD83" s="92">
        <f t="shared" si="19"/>
        <v>0</v>
      </c>
      <c r="BE83" s="89">
        <f t="shared" si="20"/>
        <v>0</v>
      </c>
      <c r="BF83" s="62">
        <f t="shared" si="21"/>
        <v>0</v>
      </c>
      <c r="BG83" s="62">
        <f t="shared" si="22"/>
        <v>0</v>
      </c>
      <c r="BH83" s="62">
        <f t="shared" si="23"/>
        <v>0</v>
      </c>
      <c r="BI83" s="88">
        <f t="shared" si="24"/>
        <v>0</v>
      </c>
      <c r="BJ83" s="92">
        <f t="shared" si="25"/>
        <v>0</v>
      </c>
      <c r="BK83" s="89">
        <f t="shared" si="26"/>
        <v>0</v>
      </c>
    </row>
    <row r="84" spans="2:63" ht="12" customHeight="1">
      <c r="B84" s="84" t="s">
        <v>149</v>
      </c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126"/>
      <c r="P84" s="126"/>
      <c r="Q84" s="126"/>
      <c r="R84" s="126"/>
      <c r="S84" s="15"/>
      <c r="T84" s="126"/>
      <c r="U84" s="126"/>
      <c r="V84" s="30"/>
      <c r="W84" s="126"/>
      <c r="X84" s="126"/>
      <c r="Y84" s="132">
        <f t="shared" si="32"/>
      </c>
      <c r="Z84" s="132"/>
      <c r="AA84" s="131">
        <f t="shared" si="33"/>
      </c>
      <c r="AB84" s="131"/>
      <c r="AC84" s="130">
        <f t="shared" si="34"/>
      </c>
      <c r="AD84" s="130"/>
      <c r="AE84" s="126"/>
      <c r="AF84" s="126"/>
      <c r="AG84" s="126"/>
      <c r="AH84" s="126"/>
      <c r="AI84" s="102"/>
      <c r="AJ84" s="71"/>
      <c r="AK84" s="87">
        <f t="shared" si="3"/>
        <v>0</v>
      </c>
      <c r="AL84" s="62">
        <f t="shared" si="4"/>
        <v>0</v>
      </c>
      <c r="AM84" s="66">
        <f t="shared" si="35"/>
        <v>0</v>
      </c>
      <c r="AN84" s="75"/>
      <c r="AO84" s="88">
        <f t="shared" si="5"/>
        <v>0</v>
      </c>
      <c r="AP84" s="89">
        <f t="shared" si="6"/>
        <v>0</v>
      </c>
      <c r="AQ84" s="90">
        <f t="shared" si="7"/>
        <v>0</v>
      </c>
      <c r="AR84" s="91">
        <f t="shared" si="8"/>
        <v>0</v>
      </c>
      <c r="AS84" s="92">
        <f t="shared" si="9"/>
        <v>0</v>
      </c>
      <c r="AT84" s="93">
        <f t="shared" si="10"/>
        <v>0</v>
      </c>
      <c r="AU84" s="62"/>
      <c r="AV84" s="87">
        <f t="shared" si="11"/>
        <v>0</v>
      </c>
      <c r="AW84" s="88">
        <f t="shared" si="12"/>
        <v>0</v>
      </c>
      <c r="AX84" s="92">
        <f t="shared" si="13"/>
        <v>0</v>
      </c>
      <c r="AY84" s="89">
        <f t="shared" si="14"/>
        <v>0</v>
      </c>
      <c r="AZ84" s="62">
        <f t="shared" si="15"/>
        <v>0</v>
      </c>
      <c r="BA84" s="62">
        <f t="shared" si="16"/>
        <v>0</v>
      </c>
      <c r="BB84" s="62">
        <f t="shared" si="17"/>
        <v>0</v>
      </c>
      <c r="BC84" s="88">
        <f t="shared" si="18"/>
        <v>0</v>
      </c>
      <c r="BD84" s="92">
        <f t="shared" si="19"/>
        <v>0</v>
      </c>
      <c r="BE84" s="89">
        <f t="shared" si="20"/>
        <v>0</v>
      </c>
      <c r="BF84" s="62">
        <f t="shared" si="21"/>
        <v>0</v>
      </c>
      <c r="BG84" s="62">
        <f t="shared" si="22"/>
        <v>0</v>
      </c>
      <c r="BH84" s="62">
        <f t="shared" si="23"/>
        <v>0</v>
      </c>
      <c r="BI84" s="88">
        <f t="shared" si="24"/>
        <v>0</v>
      </c>
      <c r="BJ84" s="92">
        <f t="shared" si="25"/>
        <v>0</v>
      </c>
      <c r="BK84" s="89">
        <f t="shared" si="26"/>
        <v>0</v>
      </c>
    </row>
    <row r="85" spans="2:63" ht="12" customHeight="1">
      <c r="B85" s="84" t="s">
        <v>150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162"/>
      <c r="P85" s="164"/>
      <c r="Q85" s="162"/>
      <c r="R85" s="164"/>
      <c r="S85" s="104"/>
      <c r="T85" s="162"/>
      <c r="U85" s="164"/>
      <c r="V85" s="98"/>
      <c r="W85" s="162"/>
      <c r="X85" s="164"/>
      <c r="Y85" s="132">
        <f t="shared" si="32"/>
      </c>
      <c r="Z85" s="132"/>
      <c r="AA85" s="131">
        <f t="shared" si="33"/>
      </c>
      <c r="AB85" s="131"/>
      <c r="AC85" s="130">
        <f t="shared" si="34"/>
      </c>
      <c r="AD85" s="130"/>
      <c r="AE85" s="126"/>
      <c r="AF85" s="126"/>
      <c r="AG85" s="126"/>
      <c r="AH85" s="126"/>
      <c r="AI85" s="102"/>
      <c r="AJ85" s="71"/>
      <c r="AK85" s="87">
        <f t="shared" si="3"/>
        <v>0</v>
      </c>
      <c r="AL85" s="62">
        <f t="shared" si="4"/>
        <v>0</v>
      </c>
      <c r="AM85" s="66">
        <f t="shared" si="35"/>
        <v>0</v>
      </c>
      <c r="AN85" s="75"/>
      <c r="AO85" s="88">
        <f t="shared" si="5"/>
        <v>0</v>
      </c>
      <c r="AP85" s="89">
        <f t="shared" si="6"/>
        <v>0</v>
      </c>
      <c r="AQ85" s="90">
        <f t="shared" si="7"/>
        <v>0</v>
      </c>
      <c r="AR85" s="91">
        <f t="shared" si="8"/>
        <v>0</v>
      </c>
      <c r="AS85" s="92">
        <f t="shared" si="9"/>
        <v>0</v>
      </c>
      <c r="AT85" s="93">
        <f t="shared" si="10"/>
        <v>0</v>
      </c>
      <c r="AU85" s="62"/>
      <c r="AV85" s="87">
        <f t="shared" si="11"/>
        <v>0</v>
      </c>
      <c r="AW85" s="88">
        <f t="shared" si="12"/>
        <v>0</v>
      </c>
      <c r="AX85" s="92">
        <f t="shared" si="13"/>
        <v>0</v>
      </c>
      <c r="AY85" s="89">
        <f t="shared" si="14"/>
        <v>0</v>
      </c>
      <c r="AZ85" s="62">
        <f t="shared" si="15"/>
        <v>0</v>
      </c>
      <c r="BA85" s="62">
        <f t="shared" si="16"/>
        <v>0</v>
      </c>
      <c r="BB85" s="62">
        <f t="shared" si="17"/>
        <v>0</v>
      </c>
      <c r="BC85" s="88">
        <f t="shared" si="18"/>
        <v>0</v>
      </c>
      <c r="BD85" s="92">
        <f t="shared" si="19"/>
        <v>0</v>
      </c>
      <c r="BE85" s="89">
        <f t="shared" si="20"/>
        <v>0</v>
      </c>
      <c r="BF85" s="62">
        <f t="shared" si="21"/>
        <v>0</v>
      </c>
      <c r="BG85" s="62">
        <f t="shared" si="22"/>
        <v>0</v>
      </c>
      <c r="BH85" s="62">
        <f t="shared" si="23"/>
        <v>0</v>
      </c>
      <c r="BI85" s="88">
        <f t="shared" si="24"/>
        <v>0</v>
      </c>
      <c r="BJ85" s="92">
        <f t="shared" si="25"/>
        <v>0</v>
      </c>
      <c r="BK85" s="89">
        <f t="shared" si="26"/>
        <v>0</v>
      </c>
    </row>
    <row r="86" spans="2:63" ht="12" customHeight="1">
      <c r="B86" s="84" t="s">
        <v>151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126"/>
      <c r="P86" s="126"/>
      <c r="Q86" s="126"/>
      <c r="R86" s="126"/>
      <c r="S86" s="15"/>
      <c r="T86" s="126"/>
      <c r="U86" s="126"/>
      <c r="V86" s="30"/>
      <c r="W86" s="126"/>
      <c r="X86" s="126"/>
      <c r="Y86" s="132">
        <f t="shared" si="32"/>
      </c>
      <c r="Z86" s="132"/>
      <c r="AA86" s="131">
        <f t="shared" si="33"/>
      </c>
      <c r="AB86" s="131"/>
      <c r="AC86" s="130">
        <f t="shared" si="34"/>
      </c>
      <c r="AD86" s="130"/>
      <c r="AE86" s="126"/>
      <c r="AF86" s="126"/>
      <c r="AG86" s="126"/>
      <c r="AH86" s="126"/>
      <c r="AI86" s="102"/>
      <c r="AJ86" s="71"/>
      <c r="AK86" s="87">
        <f t="shared" si="3"/>
        <v>0</v>
      </c>
      <c r="AL86" s="62">
        <f t="shared" si="4"/>
        <v>0</v>
      </c>
      <c r="AM86" s="66">
        <f t="shared" si="35"/>
        <v>0</v>
      </c>
      <c r="AN86" s="75"/>
      <c r="AO86" s="88">
        <f t="shared" si="5"/>
        <v>0</v>
      </c>
      <c r="AP86" s="89">
        <f t="shared" si="6"/>
        <v>0</v>
      </c>
      <c r="AQ86" s="90">
        <f t="shared" si="7"/>
        <v>0</v>
      </c>
      <c r="AR86" s="91">
        <f t="shared" si="8"/>
        <v>0</v>
      </c>
      <c r="AS86" s="92">
        <f t="shared" si="9"/>
        <v>0</v>
      </c>
      <c r="AT86" s="93">
        <f t="shared" si="10"/>
        <v>0</v>
      </c>
      <c r="AU86" s="62"/>
      <c r="AV86" s="87">
        <f t="shared" si="11"/>
        <v>0</v>
      </c>
      <c r="AW86" s="88">
        <f t="shared" si="12"/>
        <v>0</v>
      </c>
      <c r="AX86" s="92">
        <f t="shared" si="13"/>
        <v>0</v>
      </c>
      <c r="AY86" s="89">
        <f t="shared" si="14"/>
        <v>0</v>
      </c>
      <c r="AZ86" s="62">
        <f t="shared" si="15"/>
        <v>0</v>
      </c>
      <c r="BA86" s="62">
        <f t="shared" si="16"/>
        <v>0</v>
      </c>
      <c r="BB86" s="62">
        <f t="shared" si="17"/>
        <v>0</v>
      </c>
      <c r="BC86" s="88">
        <f t="shared" si="18"/>
        <v>0</v>
      </c>
      <c r="BD86" s="92">
        <f t="shared" si="19"/>
        <v>0</v>
      </c>
      <c r="BE86" s="89">
        <f t="shared" si="20"/>
        <v>0</v>
      </c>
      <c r="BF86" s="62">
        <f t="shared" si="21"/>
        <v>0</v>
      </c>
      <c r="BG86" s="62">
        <f t="shared" si="22"/>
        <v>0</v>
      </c>
      <c r="BH86" s="62">
        <f t="shared" si="23"/>
        <v>0</v>
      </c>
      <c r="BI86" s="88">
        <f t="shared" si="24"/>
        <v>0</v>
      </c>
      <c r="BJ86" s="92">
        <f t="shared" si="25"/>
        <v>0</v>
      </c>
      <c r="BK86" s="89">
        <f t="shared" si="26"/>
        <v>0</v>
      </c>
    </row>
    <row r="87" spans="2:63" ht="12" customHeight="1">
      <c r="B87" s="84" t="s">
        <v>152</v>
      </c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126"/>
      <c r="P87" s="126"/>
      <c r="Q87" s="126"/>
      <c r="R87" s="126"/>
      <c r="S87" s="15"/>
      <c r="T87" s="126"/>
      <c r="U87" s="126"/>
      <c r="V87" s="30"/>
      <c r="W87" s="126"/>
      <c r="X87" s="126"/>
      <c r="Y87" s="132">
        <f t="shared" si="32"/>
      </c>
      <c r="Z87" s="132"/>
      <c r="AA87" s="131">
        <f t="shared" si="33"/>
      </c>
      <c r="AB87" s="131"/>
      <c r="AC87" s="130">
        <f t="shared" si="34"/>
      </c>
      <c r="AD87" s="130"/>
      <c r="AE87" s="126"/>
      <c r="AF87" s="126"/>
      <c r="AG87" s="126"/>
      <c r="AH87" s="126"/>
      <c r="AI87" s="102"/>
      <c r="AJ87" s="71"/>
      <c r="AK87" s="87">
        <f t="shared" si="3"/>
        <v>0</v>
      </c>
      <c r="AL87" s="62">
        <f t="shared" si="4"/>
        <v>0</v>
      </c>
      <c r="AM87" s="66">
        <f t="shared" si="35"/>
        <v>0</v>
      </c>
      <c r="AN87" s="75"/>
      <c r="AO87" s="88">
        <f t="shared" si="5"/>
        <v>0</v>
      </c>
      <c r="AP87" s="89">
        <f t="shared" si="6"/>
        <v>0</v>
      </c>
      <c r="AQ87" s="90">
        <f t="shared" si="7"/>
        <v>0</v>
      </c>
      <c r="AR87" s="91">
        <f t="shared" si="8"/>
        <v>0</v>
      </c>
      <c r="AS87" s="92">
        <f t="shared" si="9"/>
        <v>0</v>
      </c>
      <c r="AT87" s="93">
        <f t="shared" si="10"/>
        <v>0</v>
      </c>
      <c r="AU87" s="62"/>
      <c r="AV87" s="87">
        <f t="shared" si="11"/>
        <v>0</v>
      </c>
      <c r="AW87" s="88">
        <f t="shared" si="12"/>
        <v>0</v>
      </c>
      <c r="AX87" s="92">
        <f t="shared" si="13"/>
        <v>0</v>
      </c>
      <c r="AY87" s="89">
        <f t="shared" si="14"/>
        <v>0</v>
      </c>
      <c r="AZ87" s="62">
        <f t="shared" si="15"/>
        <v>0</v>
      </c>
      <c r="BA87" s="62">
        <f t="shared" si="16"/>
        <v>0</v>
      </c>
      <c r="BB87" s="62">
        <f t="shared" si="17"/>
        <v>0</v>
      </c>
      <c r="BC87" s="88">
        <f t="shared" si="18"/>
        <v>0</v>
      </c>
      <c r="BD87" s="92">
        <f t="shared" si="19"/>
        <v>0</v>
      </c>
      <c r="BE87" s="89">
        <f t="shared" si="20"/>
        <v>0</v>
      </c>
      <c r="BF87" s="62">
        <f t="shared" si="21"/>
        <v>0</v>
      </c>
      <c r="BG87" s="62">
        <f t="shared" si="22"/>
        <v>0</v>
      </c>
      <c r="BH87" s="62">
        <f t="shared" si="23"/>
        <v>0</v>
      </c>
      <c r="BI87" s="88">
        <f t="shared" si="24"/>
        <v>0</v>
      </c>
      <c r="BJ87" s="92">
        <f t="shared" si="25"/>
        <v>0</v>
      </c>
      <c r="BK87" s="89">
        <f t="shared" si="26"/>
        <v>0</v>
      </c>
    </row>
    <row r="88" spans="2:63" ht="12" customHeight="1">
      <c r="B88" s="84" t="s">
        <v>153</v>
      </c>
      <c r="C88" s="245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7"/>
      <c r="O88" s="126"/>
      <c r="P88" s="126"/>
      <c r="Q88" s="126"/>
      <c r="R88" s="126"/>
      <c r="S88" s="15"/>
      <c r="T88" s="126"/>
      <c r="U88" s="126"/>
      <c r="V88" s="30"/>
      <c r="W88" s="126"/>
      <c r="X88" s="126"/>
      <c r="Y88" s="132">
        <f t="shared" si="32"/>
      </c>
      <c r="Z88" s="132"/>
      <c r="AA88" s="131">
        <f t="shared" si="33"/>
      </c>
      <c r="AB88" s="131"/>
      <c r="AC88" s="130">
        <f t="shared" si="34"/>
      </c>
      <c r="AD88" s="130"/>
      <c r="AE88" s="126"/>
      <c r="AF88" s="126"/>
      <c r="AG88" s="126"/>
      <c r="AH88" s="126"/>
      <c r="AI88" s="102"/>
      <c r="AJ88" s="71"/>
      <c r="AK88" s="87">
        <f t="shared" si="3"/>
        <v>0</v>
      </c>
      <c r="AL88" s="62">
        <f t="shared" si="4"/>
        <v>0</v>
      </c>
      <c r="AM88" s="66">
        <f t="shared" si="35"/>
        <v>0</v>
      </c>
      <c r="AN88" s="75"/>
      <c r="AO88" s="88">
        <f t="shared" si="5"/>
        <v>0</v>
      </c>
      <c r="AP88" s="89">
        <f t="shared" si="6"/>
        <v>0</v>
      </c>
      <c r="AQ88" s="90">
        <f t="shared" si="7"/>
        <v>0</v>
      </c>
      <c r="AR88" s="91">
        <f t="shared" si="8"/>
        <v>0</v>
      </c>
      <c r="AS88" s="92">
        <f t="shared" si="9"/>
        <v>0</v>
      </c>
      <c r="AT88" s="93">
        <f t="shared" si="10"/>
        <v>0</v>
      </c>
      <c r="AU88" s="62"/>
      <c r="AV88" s="87">
        <f t="shared" si="11"/>
        <v>0</v>
      </c>
      <c r="AW88" s="88">
        <f t="shared" si="12"/>
        <v>0</v>
      </c>
      <c r="AX88" s="92">
        <f t="shared" si="13"/>
        <v>0</v>
      </c>
      <c r="AY88" s="89">
        <f t="shared" si="14"/>
        <v>0</v>
      </c>
      <c r="AZ88" s="62">
        <f t="shared" si="15"/>
        <v>0</v>
      </c>
      <c r="BA88" s="62">
        <f t="shared" si="16"/>
        <v>0</v>
      </c>
      <c r="BB88" s="62">
        <f t="shared" si="17"/>
        <v>0</v>
      </c>
      <c r="BC88" s="88">
        <f t="shared" si="18"/>
        <v>0</v>
      </c>
      <c r="BD88" s="92">
        <f t="shared" si="19"/>
        <v>0</v>
      </c>
      <c r="BE88" s="89">
        <f t="shared" si="20"/>
        <v>0</v>
      </c>
      <c r="BF88" s="62">
        <f t="shared" si="21"/>
        <v>0</v>
      </c>
      <c r="BG88" s="62">
        <f t="shared" si="22"/>
        <v>0</v>
      </c>
      <c r="BH88" s="62">
        <f t="shared" si="23"/>
        <v>0</v>
      </c>
      <c r="BI88" s="88">
        <f t="shared" si="24"/>
        <v>0</v>
      </c>
      <c r="BJ88" s="92">
        <f t="shared" si="25"/>
        <v>0</v>
      </c>
      <c r="BK88" s="89">
        <f t="shared" si="26"/>
        <v>0</v>
      </c>
    </row>
    <row r="89" spans="2:63" ht="12" customHeight="1" thickBot="1">
      <c r="B89" s="105" t="s">
        <v>154</v>
      </c>
      <c r="C89" s="275" t="s">
        <v>181</v>
      </c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7"/>
      <c r="O89" s="278"/>
      <c r="P89" s="278"/>
      <c r="Q89" s="278"/>
      <c r="R89" s="278"/>
      <c r="S89" s="33"/>
      <c r="T89" s="278"/>
      <c r="U89" s="278"/>
      <c r="V89" s="34"/>
      <c r="W89" s="278"/>
      <c r="X89" s="278"/>
      <c r="Y89" s="179">
        <f t="shared" si="32"/>
      </c>
      <c r="Z89" s="179"/>
      <c r="AA89" s="180">
        <v>450</v>
      </c>
      <c r="AB89" s="180"/>
      <c r="AC89" s="181">
        <f t="shared" si="34"/>
      </c>
      <c r="AD89" s="181"/>
      <c r="AE89" s="278"/>
      <c r="AF89" s="278"/>
      <c r="AG89" s="278">
        <v>15</v>
      </c>
      <c r="AH89" s="278"/>
      <c r="AI89" s="102"/>
      <c r="AJ89" s="71"/>
      <c r="AK89" s="87">
        <f t="shared" si="3"/>
        <v>0</v>
      </c>
      <c r="AL89" s="62">
        <f t="shared" si="4"/>
        <v>0</v>
      </c>
      <c r="AM89" s="66">
        <f t="shared" si="35"/>
        <v>0</v>
      </c>
      <c r="AN89" s="75"/>
      <c r="AO89" s="88">
        <f t="shared" si="5"/>
        <v>0</v>
      </c>
      <c r="AP89" s="89">
        <f t="shared" si="6"/>
        <v>0</v>
      </c>
      <c r="AQ89" s="90">
        <f t="shared" si="7"/>
        <v>0</v>
      </c>
      <c r="AR89" s="91">
        <f t="shared" si="8"/>
        <v>0</v>
      </c>
      <c r="AS89" s="92">
        <f t="shared" si="9"/>
        <v>0</v>
      </c>
      <c r="AT89" s="93">
        <f t="shared" si="10"/>
        <v>0</v>
      </c>
      <c r="AU89" s="62"/>
      <c r="AV89" s="87">
        <f t="shared" si="11"/>
        <v>0</v>
      </c>
      <c r="AW89" s="88">
        <f t="shared" si="12"/>
        <v>0</v>
      </c>
      <c r="AX89" s="92">
        <f t="shared" si="13"/>
        <v>0</v>
      </c>
      <c r="AY89" s="89">
        <f t="shared" si="14"/>
        <v>0</v>
      </c>
      <c r="AZ89" s="62">
        <f t="shared" si="15"/>
        <v>0</v>
      </c>
      <c r="BA89" s="62">
        <f t="shared" si="16"/>
        <v>0</v>
      </c>
      <c r="BB89" s="62">
        <f t="shared" si="17"/>
        <v>0</v>
      </c>
      <c r="BC89" s="88">
        <f t="shared" si="18"/>
        <v>0</v>
      </c>
      <c r="BD89" s="92">
        <f t="shared" si="19"/>
        <v>0</v>
      </c>
      <c r="BE89" s="89">
        <f t="shared" si="20"/>
        <v>0</v>
      </c>
      <c r="BF89" s="62">
        <f t="shared" si="21"/>
        <v>0</v>
      </c>
      <c r="BG89" s="62">
        <f t="shared" si="22"/>
        <v>0</v>
      </c>
      <c r="BH89" s="62">
        <f t="shared" si="23"/>
        <v>0</v>
      </c>
      <c r="BI89" s="88">
        <f t="shared" si="24"/>
        <v>0</v>
      </c>
      <c r="BJ89" s="92">
        <f t="shared" si="25"/>
        <v>0</v>
      </c>
      <c r="BK89" s="89">
        <f t="shared" si="26"/>
        <v>0</v>
      </c>
    </row>
    <row r="90" spans="2:63" s="56" customFormat="1" ht="13.5" thickBot="1">
      <c r="B90" s="279" t="s">
        <v>155</v>
      </c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80"/>
      <c r="O90" s="259"/>
      <c r="P90" s="259"/>
      <c r="Q90" s="260">
        <f>IF(SUM(Q80:R89)=0,"",SUM(Q80:R89))</f>
      </c>
      <c r="R90" s="260"/>
      <c r="S90" s="31"/>
      <c r="T90" s="123">
        <f>IF(SUM(T80:U89)=0,"",SUM(T80:U89))</f>
      </c>
      <c r="U90" s="123"/>
      <c r="V90" s="31"/>
      <c r="W90" s="123">
        <f>IF(SUM(W80:X89)=0,"",SUM(W80:X89))</f>
      </c>
      <c r="X90" s="123"/>
      <c r="Y90" s="123">
        <f>IF(SUM(Y80:Z89)=0,"",SUM(Y80:Z89))</f>
      </c>
      <c r="Z90" s="123"/>
      <c r="AA90" s="123">
        <f>IF(SUM(AA80:AB89)=0,"",SUM(AA80:AB89))</f>
        <v>450</v>
      </c>
      <c r="AB90" s="123"/>
      <c r="AC90" s="124">
        <f>IF(OR(AA90=0,AA90="",Y90=""),"",INT(Y90/AA90*1000+0.5)/10)</f>
      </c>
      <c r="AD90" s="124"/>
      <c r="AE90" s="125"/>
      <c r="AF90" s="125"/>
      <c r="AG90" s="123">
        <f>IF(SUM(AG80:AH89)=0,"",SUM(AG80:AH89))</f>
        <v>15</v>
      </c>
      <c r="AH90" s="123"/>
      <c r="AI90" s="68"/>
      <c r="AJ90" s="68"/>
      <c r="AK90" s="87">
        <f t="shared" si="3"/>
        <v>0</v>
      </c>
      <c r="AL90" s="62">
        <f t="shared" si="4"/>
        <v>0</v>
      </c>
      <c r="AM90" s="66">
        <f>IF(AE90:AE114="з",1,0)</f>
        <v>0</v>
      </c>
      <c r="AN90" s="75"/>
      <c r="AO90" s="88">
        <f t="shared" si="5"/>
        <v>0</v>
      </c>
      <c r="AP90" s="89">
        <f t="shared" si="6"/>
        <v>0</v>
      </c>
      <c r="AQ90" s="90">
        <f t="shared" si="7"/>
        <v>0</v>
      </c>
      <c r="AR90" s="91">
        <f t="shared" si="8"/>
        <v>0</v>
      </c>
      <c r="AS90" s="92">
        <f t="shared" si="9"/>
        <v>0</v>
      </c>
      <c r="AT90" s="93">
        <f t="shared" si="10"/>
        <v>0</v>
      </c>
      <c r="AU90" s="62"/>
      <c r="AV90" s="87">
        <f t="shared" si="11"/>
        <v>0</v>
      </c>
      <c r="AW90" s="88">
        <f t="shared" si="12"/>
        <v>0</v>
      </c>
      <c r="AX90" s="92">
        <f t="shared" si="13"/>
        <v>0</v>
      </c>
      <c r="AY90" s="89">
        <f t="shared" si="14"/>
        <v>0</v>
      </c>
      <c r="AZ90" s="62">
        <f t="shared" si="15"/>
        <v>0</v>
      </c>
      <c r="BA90" s="62">
        <f t="shared" si="16"/>
        <v>0</v>
      </c>
      <c r="BB90" s="62">
        <f t="shared" si="17"/>
        <v>0</v>
      </c>
      <c r="BC90" s="88">
        <f t="shared" si="18"/>
        <v>0</v>
      </c>
      <c r="BD90" s="92">
        <f t="shared" si="19"/>
        <v>0</v>
      </c>
      <c r="BE90" s="89">
        <f t="shared" si="20"/>
        <v>0</v>
      </c>
      <c r="BF90" s="62">
        <f t="shared" si="21"/>
        <v>0</v>
      </c>
      <c r="BG90" s="62">
        <f t="shared" si="22"/>
        <v>0</v>
      </c>
      <c r="BH90" s="62">
        <f t="shared" si="23"/>
        <v>0</v>
      </c>
      <c r="BI90" s="88">
        <f t="shared" si="24"/>
        <v>0</v>
      </c>
      <c r="BJ90" s="92">
        <f t="shared" si="25"/>
        <v>0</v>
      </c>
      <c r="BK90" s="89">
        <f t="shared" si="26"/>
        <v>0</v>
      </c>
    </row>
    <row r="91" spans="37:63" ht="13.5" thickTop="1">
      <c r="AK91" s="83">
        <f>SUM(AK54:AK90)</f>
        <v>0</v>
      </c>
      <c r="AL91" s="83">
        <f>SUM(AL54:AL90)</f>
        <v>0</v>
      </c>
      <c r="AM91" s="83">
        <f>SUM(AM54:AM90)</f>
        <v>0</v>
      </c>
      <c r="AN91" s="106"/>
      <c r="AO91" s="82">
        <f aca="true" t="shared" si="36" ref="AO91:AT91">SUM(AO54:AO90)</f>
        <v>0</v>
      </c>
      <c r="AP91" s="82">
        <f t="shared" si="36"/>
        <v>0</v>
      </c>
      <c r="AQ91" s="83">
        <f t="shared" si="36"/>
        <v>0</v>
      </c>
      <c r="AR91" s="83">
        <f t="shared" si="36"/>
        <v>0</v>
      </c>
      <c r="AS91" s="82">
        <f t="shared" si="36"/>
        <v>0</v>
      </c>
      <c r="AT91" s="82">
        <f t="shared" si="36"/>
        <v>0</v>
      </c>
      <c r="AU91" s="73"/>
      <c r="AV91" s="72">
        <f aca="true" t="shared" si="37" ref="AV91:BK91">SUM(AV54:AV90)</f>
        <v>0</v>
      </c>
      <c r="AW91" s="82">
        <f t="shared" si="37"/>
        <v>0</v>
      </c>
      <c r="AX91" s="82">
        <f t="shared" si="37"/>
        <v>0</v>
      </c>
      <c r="AY91" s="82">
        <f t="shared" si="37"/>
        <v>0</v>
      </c>
      <c r="AZ91" s="107">
        <f t="shared" si="37"/>
        <v>0</v>
      </c>
      <c r="BA91" s="107">
        <f t="shared" si="37"/>
        <v>0</v>
      </c>
      <c r="BB91" s="107">
        <f t="shared" si="37"/>
        <v>0</v>
      </c>
      <c r="BC91" s="82">
        <f t="shared" si="37"/>
        <v>0</v>
      </c>
      <c r="BD91" s="82">
        <f t="shared" si="37"/>
        <v>0</v>
      </c>
      <c r="BE91" s="82">
        <f t="shared" si="37"/>
        <v>0</v>
      </c>
      <c r="BF91" s="108">
        <f t="shared" si="37"/>
        <v>0</v>
      </c>
      <c r="BG91" s="108">
        <f t="shared" si="37"/>
        <v>0</v>
      </c>
      <c r="BH91" s="109">
        <f t="shared" si="37"/>
        <v>0</v>
      </c>
      <c r="BI91" s="110">
        <f t="shared" si="37"/>
        <v>0</v>
      </c>
      <c r="BJ91" s="110">
        <f t="shared" si="37"/>
        <v>0</v>
      </c>
      <c r="BK91" s="96">
        <f t="shared" si="37"/>
        <v>0</v>
      </c>
    </row>
    <row r="92" spans="3:63" ht="15" customHeight="1">
      <c r="C92" s="282" t="s">
        <v>158</v>
      </c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AK92" s="111"/>
      <c r="AL92" s="111"/>
      <c r="AM92" s="111"/>
      <c r="AN92" s="112"/>
      <c r="AO92" s="111"/>
      <c r="AP92" s="111"/>
      <c r="AQ92" s="111"/>
      <c r="AR92" s="111"/>
      <c r="AS92" s="111"/>
      <c r="AT92" s="111"/>
      <c r="AU92" s="112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</row>
    <row r="93" spans="2:34" ht="12.75">
      <c r="B93" s="283" t="s">
        <v>159</v>
      </c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O93" s="283" t="s">
        <v>160</v>
      </c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</row>
    <row r="94" spans="2:35" ht="12.75">
      <c r="B94" s="113" t="s">
        <v>85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O94" s="284" t="s">
        <v>85</v>
      </c>
      <c r="P94" s="285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67"/>
    </row>
    <row r="95" spans="2:36" ht="12.75">
      <c r="B95" s="113" t="s">
        <v>100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O95" s="284" t="s">
        <v>100</v>
      </c>
      <c r="P95" s="285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38"/>
      <c r="AJ95" s="56"/>
    </row>
    <row r="96" spans="2:36" ht="12.75">
      <c r="B96" s="113" t="s">
        <v>113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O96" s="284" t="s">
        <v>113</v>
      </c>
      <c r="P96" s="285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38"/>
      <c r="AJ96" s="56"/>
    </row>
    <row r="97" spans="2:36" ht="12.75">
      <c r="B97" s="113" t="s">
        <v>118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O97" s="284" t="s">
        <v>118</v>
      </c>
      <c r="P97" s="285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38"/>
      <c r="AJ97" s="56"/>
    </row>
    <row r="98" spans="2:36" ht="12.75">
      <c r="B98" s="113" t="s">
        <v>149</v>
      </c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O98" s="284" t="s">
        <v>149</v>
      </c>
      <c r="P98" s="285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38"/>
      <c r="AJ98" s="56"/>
    </row>
    <row r="99" spans="35:36" ht="12.75">
      <c r="AI99" s="38"/>
      <c r="AJ99" s="56"/>
    </row>
    <row r="100" spans="2:34" ht="12.75">
      <c r="B100" s="283" t="s">
        <v>161</v>
      </c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O100" s="283" t="s">
        <v>162</v>
      </c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</row>
    <row r="101" spans="2:35" ht="12.75">
      <c r="B101" s="113" t="s">
        <v>85</v>
      </c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O101" s="284" t="s">
        <v>85</v>
      </c>
      <c r="P101" s="285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67"/>
    </row>
    <row r="102" spans="2:35" ht="12.75">
      <c r="B102" s="113" t="s">
        <v>100</v>
      </c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O102" s="284" t="s">
        <v>100</v>
      </c>
      <c r="P102" s="285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38"/>
    </row>
    <row r="103" spans="2:35" ht="12.75">
      <c r="B103" s="113" t="s">
        <v>113</v>
      </c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114"/>
      <c r="O103" s="284" t="s">
        <v>113</v>
      </c>
      <c r="P103" s="285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38"/>
    </row>
    <row r="104" spans="2:35" ht="12.75">
      <c r="B104" s="113" t="s">
        <v>118</v>
      </c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O104" s="284" t="s">
        <v>118</v>
      </c>
      <c r="P104" s="285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38"/>
    </row>
    <row r="105" spans="2:35" ht="12.75">
      <c r="B105" s="113" t="s">
        <v>149</v>
      </c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O105" s="284" t="s">
        <v>149</v>
      </c>
      <c r="P105" s="285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3"/>
      <c r="AH105" s="293"/>
      <c r="AI105" s="38"/>
    </row>
    <row r="106" ht="12.75">
      <c r="AI106" s="38"/>
    </row>
    <row r="107" spans="2:35" ht="12.7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56"/>
    </row>
    <row r="108" spans="2:35" ht="12.75">
      <c r="B108" s="287" t="s">
        <v>179</v>
      </c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56"/>
    </row>
    <row r="109" spans="2:35" ht="12.75">
      <c r="B109" s="288" t="s">
        <v>180</v>
      </c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56"/>
    </row>
    <row r="110" spans="2:35" ht="12.75"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56"/>
    </row>
    <row r="111" ht="12.75">
      <c r="AI111" s="56"/>
    </row>
    <row r="112" ht="12.75">
      <c r="AI112" s="56"/>
    </row>
    <row r="113" ht="12.75">
      <c r="AI113" s="61"/>
    </row>
    <row r="114" ht="12.75">
      <c r="AI114" s="61"/>
    </row>
    <row r="115" ht="12.75">
      <c r="AI115" s="102"/>
    </row>
    <row r="116" ht="12.75">
      <c r="AI116" s="102"/>
    </row>
    <row r="117" ht="12.75">
      <c r="AI117" s="102"/>
    </row>
  </sheetData>
  <sheetProtection password="CD74" sheet="1" objects="1" scenarios="1"/>
  <mergeCells count="579">
    <mergeCell ref="S41:AA41"/>
    <mergeCell ref="AW52:BK52"/>
    <mergeCell ref="C105:M105"/>
    <mergeCell ref="O105:P105"/>
    <mergeCell ref="Q105:AH105"/>
    <mergeCell ref="C59:N59"/>
    <mergeCell ref="C73:N73"/>
    <mergeCell ref="O73:P73"/>
    <mergeCell ref="O103:P103"/>
    <mergeCell ref="Q103:AH103"/>
    <mergeCell ref="B110:AH110"/>
    <mergeCell ref="B108:AH108"/>
    <mergeCell ref="B109:AH109"/>
    <mergeCell ref="J47:AH47"/>
    <mergeCell ref="C102:M102"/>
    <mergeCell ref="O102:P102"/>
    <mergeCell ref="Q102:AH102"/>
    <mergeCell ref="C103:M103"/>
    <mergeCell ref="O104:P104"/>
    <mergeCell ref="Q104:AH104"/>
    <mergeCell ref="C98:M98"/>
    <mergeCell ref="O98:P98"/>
    <mergeCell ref="Q98:AH98"/>
    <mergeCell ref="B100:M100"/>
    <mergeCell ref="O100:AH100"/>
    <mergeCell ref="C101:M101"/>
    <mergeCell ref="O101:P101"/>
    <mergeCell ref="C104:M104"/>
    <mergeCell ref="C95:M95"/>
    <mergeCell ref="O95:P95"/>
    <mergeCell ref="Q95:AH95"/>
    <mergeCell ref="Q101:AH101"/>
    <mergeCell ref="C96:M96"/>
    <mergeCell ref="O96:P96"/>
    <mergeCell ref="Q96:AH96"/>
    <mergeCell ref="C97:M97"/>
    <mergeCell ref="O97:P97"/>
    <mergeCell ref="Q97:AH97"/>
    <mergeCell ref="C92:T92"/>
    <mergeCell ref="B93:M93"/>
    <mergeCell ref="O93:AH93"/>
    <mergeCell ref="C94:M94"/>
    <mergeCell ref="O94:P94"/>
    <mergeCell ref="Q94:AH94"/>
    <mergeCell ref="AA90:AB90"/>
    <mergeCell ref="AC90:AD90"/>
    <mergeCell ref="AE90:AF90"/>
    <mergeCell ref="AG90:AH90"/>
    <mergeCell ref="B90:N90"/>
    <mergeCell ref="O90:P90"/>
    <mergeCell ref="Q90:R90"/>
    <mergeCell ref="T90:U90"/>
    <mergeCell ref="W90:X90"/>
    <mergeCell ref="Y90:Z90"/>
    <mergeCell ref="AA89:AB89"/>
    <mergeCell ref="AC89:AD89"/>
    <mergeCell ref="AE89:AF89"/>
    <mergeCell ref="AG89:AH89"/>
    <mergeCell ref="AA88:AB88"/>
    <mergeCell ref="AC88:AD88"/>
    <mergeCell ref="AE88:AF88"/>
    <mergeCell ref="AG88:AH88"/>
    <mergeCell ref="C89:N89"/>
    <mergeCell ref="O89:P89"/>
    <mergeCell ref="Q89:R89"/>
    <mergeCell ref="T89:U89"/>
    <mergeCell ref="W89:X89"/>
    <mergeCell ref="Y89:Z89"/>
    <mergeCell ref="AA87:AB87"/>
    <mergeCell ref="AC87:AD87"/>
    <mergeCell ref="AE87:AF87"/>
    <mergeCell ref="AG87:AH87"/>
    <mergeCell ref="C88:N88"/>
    <mergeCell ref="O88:P88"/>
    <mergeCell ref="Q88:R88"/>
    <mergeCell ref="T88:U88"/>
    <mergeCell ref="W88:X88"/>
    <mergeCell ref="Y88:Z88"/>
    <mergeCell ref="AA86:AB86"/>
    <mergeCell ref="AC86:AD86"/>
    <mergeCell ref="AE86:AF86"/>
    <mergeCell ref="AG86:AH86"/>
    <mergeCell ref="C87:N87"/>
    <mergeCell ref="O87:P87"/>
    <mergeCell ref="Q87:R87"/>
    <mergeCell ref="T87:U87"/>
    <mergeCell ref="W87:X87"/>
    <mergeCell ref="Y87:Z87"/>
    <mergeCell ref="AA85:AB85"/>
    <mergeCell ref="AC85:AD85"/>
    <mergeCell ref="AE85:AF85"/>
    <mergeCell ref="AG85:AH85"/>
    <mergeCell ref="C86:N86"/>
    <mergeCell ref="O86:P86"/>
    <mergeCell ref="Q86:R86"/>
    <mergeCell ref="T86:U86"/>
    <mergeCell ref="W86:X86"/>
    <mergeCell ref="Y86:Z86"/>
    <mergeCell ref="C85:N85"/>
    <mergeCell ref="O85:P85"/>
    <mergeCell ref="Q85:R85"/>
    <mergeCell ref="T85:U85"/>
    <mergeCell ref="W85:X85"/>
    <mergeCell ref="Y85:Z85"/>
    <mergeCell ref="AA84:AB84"/>
    <mergeCell ref="AC84:AD84"/>
    <mergeCell ref="AE84:AF84"/>
    <mergeCell ref="AG84:AH84"/>
    <mergeCell ref="AA83:AB83"/>
    <mergeCell ref="AC83:AD83"/>
    <mergeCell ref="AE83:AF83"/>
    <mergeCell ref="AG83:AH83"/>
    <mergeCell ref="C84:N84"/>
    <mergeCell ref="O84:P84"/>
    <mergeCell ref="Q84:R84"/>
    <mergeCell ref="T84:U84"/>
    <mergeCell ref="W84:X84"/>
    <mergeCell ref="Y84:Z84"/>
    <mergeCell ref="AE82:AF82"/>
    <mergeCell ref="AG82:AH82"/>
    <mergeCell ref="C83:N83"/>
    <mergeCell ref="O83:P83"/>
    <mergeCell ref="Q83:R83"/>
    <mergeCell ref="T83:U83"/>
    <mergeCell ref="W83:X83"/>
    <mergeCell ref="Y83:Z83"/>
    <mergeCell ref="AE81:AF81"/>
    <mergeCell ref="AG81:AH81"/>
    <mergeCell ref="C82:N82"/>
    <mergeCell ref="O82:P82"/>
    <mergeCell ref="Q82:R82"/>
    <mergeCell ref="T82:U82"/>
    <mergeCell ref="W82:X82"/>
    <mergeCell ref="Y82:Z82"/>
    <mergeCell ref="AA82:AB82"/>
    <mergeCell ref="AC82:AD82"/>
    <mergeCell ref="AE80:AF80"/>
    <mergeCell ref="AG80:AH80"/>
    <mergeCell ref="C81:N81"/>
    <mergeCell ref="O81:P81"/>
    <mergeCell ref="Q81:R81"/>
    <mergeCell ref="T81:U81"/>
    <mergeCell ref="W81:X81"/>
    <mergeCell ref="Y81:Z81"/>
    <mergeCell ref="AA81:AB81"/>
    <mergeCell ref="AC81:AD81"/>
    <mergeCell ref="AC79:AD79"/>
    <mergeCell ref="C80:N80"/>
    <mergeCell ref="O80:P80"/>
    <mergeCell ref="Q80:R80"/>
    <mergeCell ref="T80:U80"/>
    <mergeCell ref="W80:X80"/>
    <mergeCell ref="Y80:Z80"/>
    <mergeCell ref="AA80:AB80"/>
    <mergeCell ref="AC80:AD80"/>
    <mergeCell ref="AC78:AD78"/>
    <mergeCell ref="AE78:AF79"/>
    <mergeCell ref="AG78:AH79"/>
    <mergeCell ref="C79:N79"/>
    <mergeCell ref="O79:P79"/>
    <mergeCell ref="Q79:R79"/>
    <mergeCell ref="T79:U79"/>
    <mergeCell ref="W79:X79"/>
    <mergeCell ref="Y79:Z79"/>
    <mergeCell ref="AA79:AB79"/>
    <mergeCell ref="C78:P78"/>
    <mergeCell ref="Q78:R78"/>
    <mergeCell ref="S78:U78"/>
    <mergeCell ref="V78:X78"/>
    <mergeCell ref="Y78:Z78"/>
    <mergeCell ref="AA78:AB78"/>
    <mergeCell ref="AA75:AB75"/>
    <mergeCell ref="AC75:AD75"/>
    <mergeCell ref="AE75:AF75"/>
    <mergeCell ref="AG75:AH75"/>
    <mergeCell ref="B77:N77"/>
    <mergeCell ref="O77:P77"/>
    <mergeCell ref="Q77:R77"/>
    <mergeCell ref="T77:U77"/>
    <mergeCell ref="W77:X77"/>
    <mergeCell ref="Y77:Z77"/>
    <mergeCell ref="AA74:AB74"/>
    <mergeCell ref="AC74:AD74"/>
    <mergeCell ref="AE74:AF74"/>
    <mergeCell ref="AG74:AH74"/>
    <mergeCell ref="C75:N75"/>
    <mergeCell ref="O75:P75"/>
    <mergeCell ref="Q75:R75"/>
    <mergeCell ref="T75:U75"/>
    <mergeCell ref="W75:X75"/>
    <mergeCell ref="Y75:Z75"/>
    <mergeCell ref="AA73:AB73"/>
    <mergeCell ref="AC73:AD73"/>
    <mergeCell ref="AE73:AF73"/>
    <mergeCell ref="AG73:AH73"/>
    <mergeCell ref="C74:N74"/>
    <mergeCell ref="O74:P74"/>
    <mergeCell ref="Q74:R74"/>
    <mergeCell ref="T74:U74"/>
    <mergeCell ref="W74:X74"/>
    <mergeCell ref="Y74:Z74"/>
    <mergeCell ref="Y73:Z73"/>
    <mergeCell ref="C72:N72"/>
    <mergeCell ref="O72:P72"/>
    <mergeCell ref="Q72:R72"/>
    <mergeCell ref="T72:U72"/>
    <mergeCell ref="W72:X72"/>
    <mergeCell ref="Y72:Z72"/>
    <mergeCell ref="Q73:R73"/>
    <mergeCell ref="T73:U73"/>
    <mergeCell ref="W73:X73"/>
    <mergeCell ref="AA72:AB72"/>
    <mergeCell ref="AC72:AD72"/>
    <mergeCell ref="AE71:AF71"/>
    <mergeCell ref="AG71:AH71"/>
    <mergeCell ref="AE70:AF70"/>
    <mergeCell ref="AG70:AH70"/>
    <mergeCell ref="AA71:AB71"/>
    <mergeCell ref="AC71:AD71"/>
    <mergeCell ref="AE72:AF72"/>
    <mergeCell ref="AG72:AH72"/>
    <mergeCell ref="AA70:AB70"/>
    <mergeCell ref="AC70:AD70"/>
    <mergeCell ref="C71:N71"/>
    <mergeCell ref="O71:P71"/>
    <mergeCell ref="Q71:R71"/>
    <mergeCell ref="T71:U71"/>
    <mergeCell ref="W71:X71"/>
    <mergeCell ref="Y71:Z71"/>
    <mergeCell ref="AA69:AB69"/>
    <mergeCell ref="AC69:AD69"/>
    <mergeCell ref="AE69:AF69"/>
    <mergeCell ref="AG69:AH69"/>
    <mergeCell ref="C70:N70"/>
    <mergeCell ref="O70:P70"/>
    <mergeCell ref="Q70:R70"/>
    <mergeCell ref="T70:U70"/>
    <mergeCell ref="W70:X70"/>
    <mergeCell ref="Y70:Z70"/>
    <mergeCell ref="AA68:AB68"/>
    <mergeCell ref="AC68:AD68"/>
    <mergeCell ref="AE68:AF68"/>
    <mergeCell ref="AG68:AH68"/>
    <mergeCell ref="C69:N69"/>
    <mergeCell ref="O69:P69"/>
    <mergeCell ref="Q69:R69"/>
    <mergeCell ref="T69:U69"/>
    <mergeCell ref="W69:X69"/>
    <mergeCell ref="Y69:Z69"/>
    <mergeCell ref="AA67:AB67"/>
    <mergeCell ref="AC67:AD67"/>
    <mergeCell ref="AE67:AF67"/>
    <mergeCell ref="AG67:AH67"/>
    <mergeCell ref="C68:N68"/>
    <mergeCell ref="O68:P68"/>
    <mergeCell ref="Q68:R68"/>
    <mergeCell ref="T68:U68"/>
    <mergeCell ref="W68:X68"/>
    <mergeCell ref="Y68:Z68"/>
    <mergeCell ref="C67:N67"/>
    <mergeCell ref="O67:P67"/>
    <mergeCell ref="Q67:R67"/>
    <mergeCell ref="T67:U67"/>
    <mergeCell ref="W67:X67"/>
    <mergeCell ref="Y67:Z67"/>
    <mergeCell ref="AE65:AF66"/>
    <mergeCell ref="AG65:AH66"/>
    <mergeCell ref="C66:N66"/>
    <mergeCell ref="O66:P66"/>
    <mergeCell ref="Q66:R66"/>
    <mergeCell ref="T66:U66"/>
    <mergeCell ref="W66:X66"/>
    <mergeCell ref="Y66:Z66"/>
    <mergeCell ref="AA66:AB66"/>
    <mergeCell ref="AC66:AD66"/>
    <mergeCell ref="AC64:AD64"/>
    <mergeCell ref="AE64:AF64"/>
    <mergeCell ref="AG64:AH64"/>
    <mergeCell ref="C65:P65"/>
    <mergeCell ref="Q65:R65"/>
    <mergeCell ref="S65:U65"/>
    <mergeCell ref="V65:X65"/>
    <mergeCell ref="Y65:Z65"/>
    <mergeCell ref="AA65:AB65"/>
    <mergeCell ref="AC65:AD65"/>
    <mergeCell ref="AC63:AD63"/>
    <mergeCell ref="AE63:AF63"/>
    <mergeCell ref="AG63:AH63"/>
    <mergeCell ref="B64:N64"/>
    <mergeCell ref="O64:P64"/>
    <mergeCell ref="Q64:R64"/>
    <mergeCell ref="T64:U64"/>
    <mergeCell ref="W64:X64"/>
    <mergeCell ref="Y64:Z64"/>
    <mergeCell ref="AA64:AB64"/>
    <mergeCell ref="AA62:AB62"/>
    <mergeCell ref="AC62:AD62"/>
    <mergeCell ref="AE62:AF62"/>
    <mergeCell ref="AG62:AH62"/>
    <mergeCell ref="O63:P63"/>
    <mergeCell ref="Q63:R63"/>
    <mergeCell ref="T63:U63"/>
    <mergeCell ref="W63:X63"/>
    <mergeCell ref="Y63:Z63"/>
    <mergeCell ref="AA63:AB63"/>
    <mergeCell ref="AA61:AB61"/>
    <mergeCell ref="AC61:AD61"/>
    <mergeCell ref="AE61:AF61"/>
    <mergeCell ref="AG61:AH61"/>
    <mergeCell ref="C62:N62"/>
    <mergeCell ref="O62:P62"/>
    <mergeCell ref="Q62:R62"/>
    <mergeCell ref="T62:U62"/>
    <mergeCell ref="W62:X62"/>
    <mergeCell ref="Y62:Z62"/>
    <mergeCell ref="AA60:AB60"/>
    <mergeCell ref="AC60:AD60"/>
    <mergeCell ref="AE60:AF60"/>
    <mergeCell ref="AG60:AH60"/>
    <mergeCell ref="C61:N61"/>
    <mergeCell ref="O61:P61"/>
    <mergeCell ref="Q61:R61"/>
    <mergeCell ref="T61:U61"/>
    <mergeCell ref="W61:X61"/>
    <mergeCell ref="Y61:Z61"/>
    <mergeCell ref="AA59:AB59"/>
    <mergeCell ref="AC59:AD59"/>
    <mergeCell ref="AE59:AF59"/>
    <mergeCell ref="AG59:AH59"/>
    <mergeCell ref="C60:N60"/>
    <mergeCell ref="O60:P60"/>
    <mergeCell ref="Q60:R60"/>
    <mergeCell ref="T60:U60"/>
    <mergeCell ref="W60:X60"/>
    <mergeCell ref="Y60:Z60"/>
    <mergeCell ref="AA58:AB58"/>
    <mergeCell ref="AC58:AD58"/>
    <mergeCell ref="AE58:AF58"/>
    <mergeCell ref="AG58:AH58"/>
    <mergeCell ref="C63:N63"/>
    <mergeCell ref="O59:P59"/>
    <mergeCell ref="Q59:R59"/>
    <mergeCell ref="T59:U59"/>
    <mergeCell ref="W59:X59"/>
    <mergeCell ref="Y59:Z59"/>
    <mergeCell ref="AA57:AB57"/>
    <mergeCell ref="AC57:AD57"/>
    <mergeCell ref="AE57:AF57"/>
    <mergeCell ref="AG57:AH57"/>
    <mergeCell ref="C58:N58"/>
    <mergeCell ref="O58:P58"/>
    <mergeCell ref="Q58:R58"/>
    <mergeCell ref="T58:U58"/>
    <mergeCell ref="W58:X58"/>
    <mergeCell ref="Y58:Z58"/>
    <mergeCell ref="AA56:AB56"/>
    <mergeCell ref="AC56:AD56"/>
    <mergeCell ref="AE56:AF56"/>
    <mergeCell ref="AG56:AH56"/>
    <mergeCell ref="C57:N57"/>
    <mergeCell ref="O57:P57"/>
    <mergeCell ref="Q57:R57"/>
    <mergeCell ref="T57:U57"/>
    <mergeCell ref="W57:X57"/>
    <mergeCell ref="Y57:Z57"/>
    <mergeCell ref="AA55:AB55"/>
    <mergeCell ref="AC55:AD55"/>
    <mergeCell ref="AE55:AF55"/>
    <mergeCell ref="AG55:AH55"/>
    <mergeCell ref="C56:N56"/>
    <mergeCell ref="O56:P56"/>
    <mergeCell ref="Q56:R56"/>
    <mergeCell ref="T56:U56"/>
    <mergeCell ref="W56:X56"/>
    <mergeCell ref="Y56:Z56"/>
    <mergeCell ref="AA54:AB54"/>
    <mergeCell ref="AC54:AD54"/>
    <mergeCell ref="AE54:AF54"/>
    <mergeCell ref="AG54:AH54"/>
    <mergeCell ref="C55:N55"/>
    <mergeCell ref="O55:P55"/>
    <mergeCell ref="Q55:R55"/>
    <mergeCell ref="T55:U55"/>
    <mergeCell ref="W55:X55"/>
    <mergeCell ref="Y55:Z55"/>
    <mergeCell ref="C54:N54"/>
    <mergeCell ref="O54:P54"/>
    <mergeCell ref="Q54:R54"/>
    <mergeCell ref="T54:U54"/>
    <mergeCell ref="W54:X54"/>
    <mergeCell ref="Y54:Z54"/>
    <mergeCell ref="C53:N53"/>
    <mergeCell ref="O53:P53"/>
    <mergeCell ref="Q53:R53"/>
    <mergeCell ref="T53:U53"/>
    <mergeCell ref="W53:X53"/>
    <mergeCell ref="Y53:Z53"/>
    <mergeCell ref="AA53:AB53"/>
    <mergeCell ref="AC53:AD53"/>
    <mergeCell ref="AA52:AB52"/>
    <mergeCell ref="AC52:AD52"/>
    <mergeCell ref="AE52:AF53"/>
    <mergeCell ref="AG52:AH53"/>
    <mergeCell ref="AK52:AM52"/>
    <mergeCell ref="AO52:AT52"/>
    <mergeCell ref="AF45:AG45"/>
    <mergeCell ref="C48:AH48"/>
    <mergeCell ref="C49:AH49"/>
    <mergeCell ref="B51:AH51"/>
    <mergeCell ref="C52:P52"/>
    <mergeCell ref="Q52:R52"/>
    <mergeCell ref="S52:U52"/>
    <mergeCell ref="V52:X52"/>
    <mergeCell ref="Y52:Z52"/>
    <mergeCell ref="S43:Y43"/>
    <mergeCell ref="Z43:AA43"/>
    <mergeCell ref="AB43:AC43"/>
    <mergeCell ref="AD43:AF43"/>
    <mergeCell ref="C45:I45"/>
    <mergeCell ref="K45:M45"/>
    <mergeCell ref="N45:O45"/>
    <mergeCell ref="P45:W45"/>
    <mergeCell ref="X45:Y45"/>
    <mergeCell ref="Z45:AE45"/>
    <mergeCell ref="AD41:AF41"/>
    <mergeCell ref="C42:G42"/>
    <mergeCell ref="I42:J42"/>
    <mergeCell ref="K42:M42"/>
    <mergeCell ref="N42:P42"/>
    <mergeCell ref="S42:Y42"/>
    <mergeCell ref="Z42:AA42"/>
    <mergeCell ref="AB42:AC42"/>
    <mergeCell ref="AD42:AF42"/>
    <mergeCell ref="B41:B43"/>
    <mergeCell ref="C41:G41"/>
    <mergeCell ref="I41:J41"/>
    <mergeCell ref="K41:M41"/>
    <mergeCell ref="N41:P41"/>
    <mergeCell ref="AB41:AC41"/>
    <mergeCell ref="C43:G43"/>
    <mergeCell ref="I43:J43"/>
    <mergeCell ref="K43:M43"/>
    <mergeCell ref="N43:P43"/>
    <mergeCell ref="C40:H40"/>
    <mergeCell ref="I40:J40"/>
    <mergeCell ref="K40:M40"/>
    <mergeCell ref="N40:P40"/>
    <mergeCell ref="R40:AD40"/>
    <mergeCell ref="AE40:AG40"/>
    <mergeCell ref="AF37:AH37"/>
    <mergeCell ref="M38:N38"/>
    <mergeCell ref="O38:P38"/>
    <mergeCell ref="R39:AD39"/>
    <mergeCell ref="AE39:AG39"/>
    <mergeCell ref="D37:K37"/>
    <mergeCell ref="M37:N37"/>
    <mergeCell ref="O37:P37"/>
    <mergeCell ref="R37:AA37"/>
    <mergeCell ref="AB37:AC37"/>
    <mergeCell ref="AD37:AE37"/>
    <mergeCell ref="AF35:AH35"/>
    <mergeCell ref="D36:K36"/>
    <mergeCell ref="M36:N36"/>
    <mergeCell ref="O36:P36"/>
    <mergeCell ref="R36:AA36"/>
    <mergeCell ref="AB36:AC36"/>
    <mergeCell ref="AD36:AE36"/>
    <mergeCell ref="AF36:AH36"/>
    <mergeCell ref="D35:K35"/>
    <mergeCell ref="M35:N35"/>
    <mergeCell ref="O35:P35"/>
    <mergeCell ref="R35:AA35"/>
    <mergeCell ref="AB35:AC35"/>
    <mergeCell ref="AD35:AE35"/>
    <mergeCell ref="B32:AH32"/>
    <mergeCell ref="B33:AH33"/>
    <mergeCell ref="C34:K34"/>
    <mergeCell ref="M34:N34"/>
    <mergeCell ref="O34:P34"/>
    <mergeCell ref="R34:AC34"/>
    <mergeCell ref="AD34:AE34"/>
    <mergeCell ref="AF34:AH34"/>
    <mergeCell ref="Z31:AC31"/>
    <mergeCell ref="AD31:AG31"/>
    <mergeCell ref="C31:E31"/>
    <mergeCell ref="F31:H31"/>
    <mergeCell ref="I31:K31"/>
    <mergeCell ref="L31:O31"/>
    <mergeCell ref="P31:T31"/>
    <mergeCell ref="U31:Y31"/>
    <mergeCell ref="AD29:AG29"/>
    <mergeCell ref="C30:E30"/>
    <mergeCell ref="F30:H30"/>
    <mergeCell ref="I30:K30"/>
    <mergeCell ref="L30:O30"/>
    <mergeCell ref="P30:T30"/>
    <mergeCell ref="U30:Y30"/>
    <mergeCell ref="Z30:AC30"/>
    <mergeCell ref="AD30:AG30"/>
    <mergeCell ref="U28:Y28"/>
    <mergeCell ref="Z28:AC28"/>
    <mergeCell ref="AD28:AG28"/>
    <mergeCell ref="C29:E29"/>
    <mergeCell ref="F29:H29"/>
    <mergeCell ref="I29:K29"/>
    <mergeCell ref="L29:O29"/>
    <mergeCell ref="P29:T29"/>
    <mergeCell ref="U29:Y29"/>
    <mergeCell ref="Z29:AC29"/>
    <mergeCell ref="C28:E28"/>
    <mergeCell ref="F28:H28"/>
    <mergeCell ref="I28:K28"/>
    <mergeCell ref="L28:O28"/>
    <mergeCell ref="P28:T28"/>
    <mergeCell ref="C24:E27"/>
    <mergeCell ref="F24:H27"/>
    <mergeCell ref="I24:T24"/>
    <mergeCell ref="U24:Y27"/>
    <mergeCell ref="Z24:AC27"/>
    <mergeCell ref="AD24:AG27"/>
    <mergeCell ref="I25:K27"/>
    <mergeCell ref="L25:O27"/>
    <mergeCell ref="P25:T27"/>
    <mergeCell ref="C19:N19"/>
    <mergeCell ref="O19:AG19"/>
    <mergeCell ref="B20:AG20"/>
    <mergeCell ref="B21:N22"/>
    <mergeCell ref="AA21:AG21"/>
    <mergeCell ref="AA22:AG22"/>
    <mergeCell ref="U21:V21"/>
    <mergeCell ref="U22:V22"/>
    <mergeCell ref="O14:AG14"/>
    <mergeCell ref="C15:N15"/>
    <mergeCell ref="O15:AG15"/>
    <mergeCell ref="C16:N16"/>
    <mergeCell ref="O16:AG16"/>
    <mergeCell ref="C18:N18"/>
    <mergeCell ref="O18:AG18"/>
    <mergeCell ref="O17:AG17"/>
    <mergeCell ref="B8:AG8"/>
    <mergeCell ref="B9:AG9"/>
    <mergeCell ref="B10:AG10"/>
    <mergeCell ref="B11:B19"/>
    <mergeCell ref="C11:I11"/>
    <mergeCell ref="J11:AG11"/>
    <mergeCell ref="C12:R12"/>
    <mergeCell ref="T12:AG12"/>
    <mergeCell ref="C13:AG13"/>
    <mergeCell ref="C14:N14"/>
    <mergeCell ref="B1:AG1"/>
    <mergeCell ref="AH1:AH31"/>
    <mergeCell ref="B2:AG3"/>
    <mergeCell ref="B4:T4"/>
    <mergeCell ref="U4:Z4"/>
    <mergeCell ref="AA4:AG5"/>
    <mergeCell ref="B5:W5"/>
    <mergeCell ref="X5:Z5"/>
    <mergeCell ref="B6:AG6"/>
    <mergeCell ref="B7:AG7"/>
    <mergeCell ref="AA76:AB76"/>
    <mergeCell ref="Y76:Z76"/>
    <mergeCell ref="W76:X76"/>
    <mergeCell ref="T76:U76"/>
    <mergeCell ref="Q76:R76"/>
    <mergeCell ref="W21:Z21"/>
    <mergeCell ref="O22:T22"/>
    <mergeCell ref="W22:Z22"/>
    <mergeCell ref="B23:AG23"/>
    <mergeCell ref="B24:B28"/>
    <mergeCell ref="C38:L38"/>
    <mergeCell ref="AA77:AB77"/>
    <mergeCell ref="AC77:AD77"/>
    <mergeCell ref="AE77:AF77"/>
    <mergeCell ref="AG77:AH77"/>
    <mergeCell ref="O76:P76"/>
    <mergeCell ref="C76:N76"/>
    <mergeCell ref="AG76:AH76"/>
    <mergeCell ref="AE76:AF76"/>
    <mergeCell ref="AC76:AD76"/>
  </mergeCells>
  <printOptions/>
  <pageMargins left="0.688888888888889" right="0.688888888888889" top="0.984027777777778" bottom="0.984027777777778" header="0.511805555555556" footer="0.511805555555556"/>
  <pageSetup blackAndWhite="1" fitToHeight="0" fitToWidth="1" horizontalDpi="600" verticalDpi="600" orientation="portrait" paperSize="9" scale="95" r:id="rId1"/>
  <headerFooter alignWithMargins="0">
    <oddFooter>&amp;RЛист &amp;P от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iveto</dc:creator>
  <cp:keywords/>
  <dc:description/>
  <cp:lastModifiedBy>admin</cp:lastModifiedBy>
  <cp:lastPrinted>2016-10-12T13:25:14Z</cp:lastPrinted>
  <dcterms:created xsi:type="dcterms:W3CDTF">2016-06-22T07:26:05Z</dcterms:created>
  <dcterms:modified xsi:type="dcterms:W3CDTF">2020-07-02T13:04:46Z</dcterms:modified>
  <cp:category/>
  <cp:version/>
  <cp:contentType/>
  <cp:contentStatus/>
</cp:coreProperties>
</file>